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192.168.200.250\01_Amministrazione\01.Acquisti\00.Affidamenti_ordini\trasparenza_obiettivi\da pubblicare\ultima pubblicazione\"/>
    </mc:Choice>
  </mc:AlternateContent>
  <xr:revisionPtr revIDLastSave="0" documentId="8_{5D63A95C-CE69-4660-8BBC-F2C4E7B703DE}" xr6:coauthVersionLast="40" xr6:coauthVersionMax="40" xr10:uidLastSave="{00000000-0000-0000-0000-000000000000}"/>
  <bookViews>
    <workbookView xWindow="0" yWindow="0" windowWidth="28800" windowHeight="11625" xr2:uid="{00000000-000D-0000-FFFF-FFFF00000000}"/>
  </bookViews>
  <sheets>
    <sheet name="Foglio1" sheetId="1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5" i="12" l="1"/>
  <c r="Q135" i="12" s="1"/>
  <c r="Q134" i="12"/>
  <c r="P133" i="12"/>
  <c r="Q133" i="12" s="1"/>
  <c r="P132" i="12"/>
  <c r="Q132" i="12" s="1"/>
  <c r="P130" i="12"/>
  <c r="Q130" i="12" s="1"/>
  <c r="P129" i="12"/>
  <c r="Q129" i="12" s="1"/>
  <c r="P128" i="12"/>
  <c r="Q128" i="12" s="1"/>
  <c r="P127" i="12"/>
  <c r="Q127" i="12" s="1"/>
  <c r="Q126" i="12"/>
  <c r="P126" i="12"/>
  <c r="Q124" i="12"/>
  <c r="P123" i="12"/>
  <c r="Q123" i="12" s="1"/>
  <c r="P122" i="12"/>
  <c r="Q122" i="12" s="1"/>
  <c r="P121" i="12"/>
  <c r="Q121" i="12" s="1"/>
  <c r="P120" i="12"/>
  <c r="Q120" i="12" s="1"/>
  <c r="P119" i="12"/>
  <c r="Q119" i="12" s="1"/>
  <c r="P118" i="12"/>
  <c r="Q118" i="12" s="1"/>
  <c r="N117" i="12"/>
  <c r="P117" i="12" s="1"/>
  <c r="Q117" i="12" s="1"/>
  <c r="P116" i="12"/>
  <c r="Q116" i="12" s="1"/>
  <c r="O115" i="12"/>
  <c r="P115" i="12" s="1"/>
  <c r="Q115" i="12" s="1"/>
  <c r="P114" i="12"/>
  <c r="Q114" i="12" s="1"/>
  <c r="P113" i="12"/>
  <c r="Q113" i="12" s="1"/>
  <c r="P112" i="12"/>
  <c r="Q112" i="12" s="1"/>
  <c r="P111" i="12"/>
  <c r="Q111" i="12" s="1"/>
  <c r="P110" i="12"/>
  <c r="Q110" i="12" s="1"/>
  <c r="Q109" i="12"/>
  <c r="P108" i="12"/>
  <c r="Q108" i="12" s="1"/>
  <c r="Q107" i="12"/>
  <c r="P107" i="12"/>
  <c r="P106" i="12"/>
  <c r="Q106" i="12" s="1"/>
  <c r="Q105" i="12"/>
  <c r="N104" i="12"/>
  <c r="P103" i="12"/>
  <c r="Q103" i="12" s="1"/>
  <c r="P102" i="12"/>
  <c r="Q102" i="12" s="1"/>
  <c r="Q101" i="12"/>
  <c r="P101" i="12"/>
  <c r="P100" i="12"/>
  <c r="Q100" i="12" s="1"/>
  <c r="P99" i="12"/>
  <c r="Q99" i="12" s="1"/>
  <c r="P98" i="12"/>
  <c r="Q98" i="12" s="1"/>
  <c r="Q97" i="12"/>
  <c r="P97" i="12"/>
  <c r="P96" i="12"/>
  <c r="Q96" i="12" s="1"/>
  <c r="Q95" i="12"/>
  <c r="P95" i="12"/>
  <c r="P94" i="12"/>
  <c r="Q94" i="12" s="1"/>
  <c r="P93" i="12"/>
  <c r="Q93" i="12" s="1"/>
  <c r="O92" i="12"/>
  <c r="P91" i="12"/>
  <c r="Q91" i="12" s="1"/>
  <c r="P90" i="12"/>
  <c r="Q90" i="12" s="1"/>
  <c r="P89" i="12"/>
  <c r="Q89" i="12" s="1"/>
  <c r="P88" i="12"/>
  <c r="Q88" i="12" s="1"/>
  <c r="P87" i="12"/>
  <c r="Q87" i="12" s="1"/>
  <c r="P86" i="12"/>
  <c r="Q86" i="12" s="1"/>
  <c r="Q85" i="12"/>
  <c r="P85" i="12"/>
  <c r="P84" i="12"/>
  <c r="Q84" i="12" s="1"/>
  <c r="O83" i="12"/>
  <c r="Q82" i="12"/>
  <c r="P82" i="12"/>
  <c r="P81" i="12"/>
  <c r="Q81" i="12" s="1"/>
  <c r="P80" i="12"/>
  <c r="Q80" i="12" s="1"/>
  <c r="P79" i="12"/>
  <c r="Q79" i="12" s="1"/>
  <c r="O78" i="12"/>
  <c r="O77" i="12"/>
  <c r="P77" i="12" s="1"/>
  <c r="Q77" i="12" s="1"/>
  <c r="O76" i="12"/>
  <c r="P75" i="12"/>
  <c r="Q75" i="12" s="1"/>
  <c r="P74" i="12"/>
  <c r="Q74" i="12" s="1"/>
  <c r="P73" i="12"/>
  <c r="Q73" i="12" s="1"/>
  <c r="P72" i="12"/>
  <c r="Q72" i="12" s="1"/>
  <c r="P71" i="12"/>
  <c r="Q71" i="12" s="1"/>
  <c r="P70" i="12"/>
  <c r="Q70" i="12" s="1"/>
  <c r="Q69" i="12"/>
  <c r="P69" i="12"/>
  <c r="P68" i="12"/>
  <c r="Q68" i="12" s="1"/>
  <c r="Q67" i="12"/>
  <c r="P67" i="12"/>
  <c r="P66" i="12"/>
  <c r="Q66" i="12" s="1"/>
  <c r="P65" i="12"/>
  <c r="Q65" i="12" s="1"/>
  <c r="P64" i="12"/>
  <c r="Q64" i="12" s="1"/>
  <c r="P63" i="12"/>
  <c r="Q63" i="12" s="1"/>
  <c r="P62" i="12"/>
  <c r="Q62" i="12" s="1"/>
  <c r="Q61" i="12"/>
  <c r="O61" i="12"/>
  <c r="N60" i="12"/>
  <c r="P60" i="12" s="1"/>
  <c r="Q60" i="12" s="1"/>
  <c r="P59" i="12"/>
  <c r="Q59" i="12" s="1"/>
  <c r="N58" i="12"/>
  <c r="P57" i="12"/>
  <c r="Q57" i="12" s="1"/>
  <c r="P56" i="12"/>
  <c r="Q56" i="12" s="1"/>
  <c r="O55" i="12"/>
  <c r="P55" i="12" s="1"/>
  <c r="Q55" i="12" s="1"/>
  <c r="P54" i="12"/>
  <c r="Q54" i="12" s="1"/>
  <c r="P53" i="12"/>
  <c r="Q53" i="12" s="1"/>
  <c r="O52" i="12"/>
  <c r="Q51" i="12"/>
  <c r="P51" i="12"/>
  <c r="P50" i="12"/>
  <c r="Q50" i="12" s="1"/>
  <c r="P49" i="12"/>
  <c r="Q49" i="12" s="1"/>
  <c r="O48" i="12"/>
  <c r="P48" i="12" s="1"/>
  <c r="Q48" i="12" s="1"/>
  <c r="P47" i="12"/>
  <c r="Q47" i="12" s="1"/>
  <c r="P46" i="12"/>
  <c r="Q46" i="12" s="1"/>
  <c r="O45" i="12"/>
  <c r="P45" i="12" s="1"/>
  <c r="Q44" i="12"/>
  <c r="P44" i="12"/>
  <c r="P43" i="12"/>
  <c r="Q43" i="12" s="1"/>
  <c r="Q42" i="12"/>
  <c r="P42" i="12"/>
  <c r="P41" i="12"/>
  <c r="Q41" i="12" s="1"/>
  <c r="P40" i="12"/>
  <c r="Q40" i="12" s="1"/>
  <c r="P39" i="12"/>
  <c r="Q39" i="12" s="1"/>
  <c r="P38" i="12"/>
  <c r="Q38" i="12" s="1"/>
  <c r="P37" i="12"/>
  <c r="Q37" i="12" s="1"/>
  <c r="P36" i="12"/>
  <c r="Q36" i="12" s="1"/>
  <c r="P35" i="12"/>
  <c r="Q35" i="12" s="1"/>
  <c r="P34" i="12"/>
  <c r="Q34" i="12" s="1"/>
  <c r="P33" i="12"/>
  <c r="Q33" i="12" s="1"/>
  <c r="P32" i="12"/>
  <c r="Q32" i="12" s="1"/>
  <c r="O31" i="12"/>
  <c r="P31" i="12" s="1"/>
  <c r="Q31" i="12" s="1"/>
  <c r="O30" i="12"/>
  <c r="Q29" i="12"/>
  <c r="P29" i="12"/>
  <c r="O28" i="12"/>
  <c r="P28" i="12" s="1"/>
  <c r="Q28" i="12" s="1"/>
  <c r="O27" i="12"/>
  <c r="P27" i="12" s="1"/>
  <c r="O26" i="12"/>
  <c r="O25" i="12"/>
  <c r="O24" i="12"/>
  <c r="P24" i="12" s="1"/>
  <c r="Q24" i="12" s="1"/>
  <c r="O23" i="12"/>
  <c r="P22" i="12"/>
  <c r="Q22" i="12" s="1"/>
  <c r="O21" i="12"/>
  <c r="P21" i="12" s="1"/>
  <c r="Q21" i="12" s="1"/>
  <c r="O20" i="12"/>
  <c r="O19" i="12"/>
  <c r="P18" i="12"/>
  <c r="Q18" i="12" s="1"/>
  <c r="O17" i="12"/>
  <c r="O16" i="12"/>
  <c r="O15" i="12"/>
  <c r="O14" i="12"/>
  <c r="P14" i="12" s="1"/>
  <c r="Q14" i="12" s="1"/>
  <c r="O13" i="12"/>
  <c r="O12" i="12"/>
  <c r="P11" i="12"/>
  <c r="Q11" i="12" s="1"/>
  <c r="P10" i="12"/>
  <c r="Q10" i="12" s="1"/>
  <c r="P9" i="12"/>
  <c r="Q9" i="12" s="1"/>
  <c r="N8" i="12"/>
  <c r="P8" i="12" s="1"/>
  <c r="P7" i="12"/>
  <c r="Q7" i="12" s="1"/>
  <c r="P6" i="12"/>
  <c r="Q6" i="12" s="1"/>
  <c r="P5" i="12"/>
  <c r="Q5" i="12" s="1"/>
  <c r="P4" i="12"/>
  <c r="Q4" i="12" s="1"/>
  <c r="Q3" i="12"/>
  <c r="P3" i="12"/>
  <c r="P2" i="12"/>
  <c r="Q2" i="12" s="1"/>
  <c r="P15" i="12" l="1"/>
  <c r="Q15" i="12" s="1"/>
  <c r="P25" i="12"/>
  <c r="Q25" i="12" s="1"/>
  <c r="P58" i="12"/>
  <c r="Q58" i="12" s="1"/>
  <c r="P78" i="12"/>
  <c r="Q78" i="12" s="1"/>
  <c r="Q83" i="12"/>
  <c r="P13" i="12"/>
  <c r="Q13" i="12" s="1"/>
  <c r="P17" i="12"/>
  <c r="Q17" i="12" s="1"/>
  <c r="P20" i="12"/>
  <c r="Q20" i="12" s="1"/>
  <c r="P23" i="12"/>
  <c r="Q23" i="12" s="1"/>
  <c r="P30" i="12"/>
  <c r="Q30" i="12" s="1"/>
  <c r="P52" i="12"/>
  <c r="Q52" i="12" s="1"/>
  <c r="P76" i="12"/>
  <c r="Q76" i="12" s="1"/>
  <c r="P92" i="12"/>
  <c r="Q92" i="12" s="1"/>
  <c r="Q8" i="12"/>
  <c r="P12" i="12"/>
  <c r="Q12" i="12" s="1"/>
  <c r="P16" i="12"/>
  <c r="Q16" i="12" s="1"/>
  <c r="P19" i="12"/>
  <c r="Q19" i="12" s="1"/>
  <c r="P26" i="12"/>
  <c r="Q26" i="12" s="1"/>
  <c r="Q27" i="12"/>
  <c r="Q45" i="12"/>
  <c r="P83" i="12"/>
  <c r="P104" i="12"/>
  <c r="Q104" i="12" s="1"/>
</calcChain>
</file>

<file path=xl/sharedStrings.xml><?xml version="1.0" encoding="utf-8"?>
<sst xmlns="http://schemas.openxmlformats.org/spreadsheetml/2006/main" count="999" uniqueCount="343">
  <si>
    <t>Arredi 3N</t>
  </si>
  <si>
    <t>Cheno Servizi srl</t>
  </si>
  <si>
    <t>-</t>
  </si>
  <si>
    <t>Sia srl</t>
  </si>
  <si>
    <t>Paganini</t>
  </si>
  <si>
    <t>Promemoria</t>
  </si>
  <si>
    <t>Amaris snc</t>
  </si>
  <si>
    <t>Unigreen</t>
  </si>
  <si>
    <t>CIG</t>
  </si>
  <si>
    <t>CUP</t>
  </si>
  <si>
    <t>n. preventivi richiesti</t>
  </si>
  <si>
    <t>iva</t>
  </si>
  <si>
    <t>Affidamento diretto</t>
  </si>
  <si>
    <t>Procedura di scelta del contraente</t>
  </si>
  <si>
    <t>Elenco degli operatori invitati a presentare offerte</t>
  </si>
  <si>
    <t>Aggiudicatario</t>
  </si>
  <si>
    <t>Importo di aggiudicazione IVA esclusa</t>
  </si>
  <si>
    <t>Direzione Generale</t>
  </si>
  <si>
    <t>Procedura negoziata su invito</t>
  </si>
  <si>
    <t>CPA o INPS</t>
  </si>
  <si>
    <t>Totale</t>
  </si>
  <si>
    <t>Sez.</t>
  </si>
  <si>
    <t>00</t>
  </si>
  <si>
    <t>01</t>
  </si>
  <si>
    <t>Aff.</t>
  </si>
  <si>
    <t>Z5E21CC812</t>
  </si>
  <si>
    <t>Incarico di Responsabile del Servizio di Prevenzione e Protezione dal 2018 al 2020</t>
  </si>
  <si>
    <t>Cheno Servizi Srl</t>
  </si>
  <si>
    <t>Z7421CCB0F</t>
  </si>
  <si>
    <t>ZE521C7EA5</t>
  </si>
  <si>
    <t>Incarico di sorveglianza sanitaria per l'idoneità alla mansione di n1 lavoratore</t>
  </si>
  <si>
    <t>Servizio di consulenza ed assistenza per gli obblighi di formazione ex Dlgs 81/08 per n 4 lavoratori</t>
  </si>
  <si>
    <t>ZEC21C7E92</t>
  </si>
  <si>
    <t>Globo srl</t>
  </si>
  <si>
    <t>Incarico di consulenza ed assistenza per l'esecuzione del programma di sorveglianza sanitaria dei lavoratori fino al 2020</t>
  </si>
  <si>
    <t>Z8F21CC78D</t>
  </si>
  <si>
    <t>Servizio di perizia estimativa di n 2 immobili (identificati al catasto fabbricati del Comune di Bertonico con i mappali 19 sub. 1 e sub. 3 del Foglio 18 e al catasto fabbricati del Comune di Morimondo con i mappali 95 sub.1, 82, 79 sub.18 del Foglio 23)</t>
  </si>
  <si>
    <t>K2Real</t>
  </si>
  <si>
    <t>ZA821D869E</t>
  </si>
  <si>
    <t>Ufficio Servizi Generali</t>
  </si>
  <si>
    <t xml:space="preserve">Ufficio Property </t>
  </si>
  <si>
    <t>Ufficio Sviluppo e Fundraising</t>
  </si>
  <si>
    <t>Ufficio Economico-Finanziario</t>
  </si>
  <si>
    <t>Ufficio Building</t>
  </si>
  <si>
    <t>Ufficio Asset</t>
  </si>
  <si>
    <t>Dulcamara</t>
  </si>
  <si>
    <t>ZE321D84DF</t>
  </si>
  <si>
    <t>Z4C21E797D</t>
  </si>
  <si>
    <t>Servizio di social marketing fino a luglio 2018</t>
  </si>
  <si>
    <t>Incarico per assistenza grafica fino al 31/12/2018</t>
  </si>
  <si>
    <t>Fornitura di Hardware e software per la rilevazione presenze</t>
  </si>
  <si>
    <t>Zucchetti</t>
  </si>
  <si>
    <t>Z33210A524</t>
  </si>
  <si>
    <t>Z5221D4E1A</t>
  </si>
  <si>
    <t>Incarico per assistenza diritto immobiliare e societario fino al 31/12/2018</t>
  </si>
  <si>
    <t>Studio Legale Cardani</t>
  </si>
  <si>
    <t>Incarico per assistenza in diritto amministrativo fino al 31/12/2018</t>
  </si>
  <si>
    <t>Prof. Renna</t>
  </si>
  <si>
    <t>ZED21D4DB8</t>
  </si>
  <si>
    <t>Z6221D817A</t>
  </si>
  <si>
    <t>Incarico di assistenza in diritto delle acque fino al 31/12/2018</t>
  </si>
  <si>
    <t>Avv. Mantovani</t>
  </si>
  <si>
    <t>Fornitura di buoni pasto</t>
  </si>
  <si>
    <t>Edenred</t>
  </si>
  <si>
    <t>ZD42209CF8</t>
  </si>
  <si>
    <t>Incarico professionale di CSP e CSE per i lavori di manutenzione degli immobili di proprietà di Fondazione Irrrcs Ca' Granda Policlinico Ospedale Maggiore</t>
  </si>
  <si>
    <t>Arch Trotta</t>
  </si>
  <si>
    <t>ZC321D8417</t>
  </si>
  <si>
    <t>Incarico di assistenza in diritto agrario fino al 31/12/2018</t>
  </si>
  <si>
    <t>Avv. Nicolini</t>
  </si>
  <si>
    <t>un parere tecnico di congruità e di verifica di interventi di miglioramento fondiario eseguiti dall’Azienda Agricola Pavesi Cugini s.s del Podere Merlate nel comune di Vernate (Mi).</t>
  </si>
  <si>
    <t>ZB122439EC</t>
  </si>
  <si>
    <t>Rinnovo del servizio di manutenzione per il software ESRI ArcGIS for Desktop Basic ArcView Single per n 3 postazioni e hosting del geoportale per anno 2018 e 2019</t>
  </si>
  <si>
    <t>Z2C21E1A95</t>
  </si>
  <si>
    <t>Z1C21D194F</t>
  </si>
  <si>
    <t>D38E18000000005</t>
  </si>
  <si>
    <t>Lavori di manutenzione continuativa e a chiamata degli immobili di Fondazione IRCCS Ca' Granda Ospedale Maggiore Policlinico in gestione a Fondazione Sviluppo Ca' Granda</t>
  </si>
  <si>
    <t>Archedil Srl</t>
  </si>
  <si>
    <t>Studio Tecnico Bongiorni</t>
  </si>
  <si>
    <t>ZF1225D64D</t>
  </si>
  <si>
    <t>Servizio di consulenza ed assistenza per gli obblighi
di formazione ex Dlgs 81/08 per n 2 lavoratori</t>
  </si>
  <si>
    <t>Incarico per il recupero dell'oratorio di San Rocco in Morimondo</t>
  </si>
  <si>
    <t>Z70225898F</t>
  </si>
  <si>
    <t>Incarico per il recupero dell'oratorio di San Maria Addolorata in Morimondo</t>
  </si>
  <si>
    <t>Arch Ciocchini</t>
  </si>
  <si>
    <t>ing amigoni</t>
  </si>
  <si>
    <t>ZD32258995</t>
  </si>
  <si>
    <t>Team Colosimo(Filomenno Bertoni Bolondi De Ponti) Team Cassibba (Cassibba Tracciatori Parma Geosat srl) team Ciocchini ( Ciocchini Amigoni Zangheri)</t>
  </si>
  <si>
    <t>Team Colosimo(Filomenno Bertoni Bolondi De Ponti)                   Team Cassibba (Cassibba Tracciatori Parma Geosat srl) team Ciocchini ( Ciocchini Amigoni Zangheri)</t>
  </si>
  <si>
    <t>Arch Zangheri</t>
  </si>
  <si>
    <t>Z7222589E9</t>
  </si>
  <si>
    <t>ZEE2258904</t>
  </si>
  <si>
    <t>Z8A2258984</t>
  </si>
  <si>
    <t>ZA422589A9</t>
  </si>
  <si>
    <t>Z8F21D84C8</t>
  </si>
  <si>
    <t>incarico di assistenza informatica</t>
  </si>
  <si>
    <t xml:space="preserve">Nasca srl </t>
  </si>
  <si>
    <t>ZA92290C23</t>
  </si>
  <si>
    <t>Bianchi</t>
  </si>
  <si>
    <t>Servizio di valutazione tecnica e amministrativa delle servitù ed espropri fino al 31/12/2018</t>
  </si>
  <si>
    <t>ZF422685A2</t>
  </si>
  <si>
    <t>E83E18000030004</t>
  </si>
  <si>
    <t>Incarico per la progettazione direzione lavori e verifica confoemità per i lavori di imboschimento forestale nell'ambito del Pogetto "Dal Ticino al naviglio: 2,200 etari di biodiversità"</t>
  </si>
  <si>
    <t>Studio Terraviva</t>
  </si>
  <si>
    <t>Z1B22630AC</t>
  </si>
  <si>
    <r>
      <t xml:space="preserve">Affidamento dei lavori relativi alla fornitura e messa a dimora di fasce boscate e filari nel Comune di Morimondo </t>
    </r>
    <r>
      <rPr>
        <sz val="11"/>
        <color rgb="FF000000"/>
        <rFont val="Garamond"/>
        <family val="1"/>
      </rPr>
      <t>nell’ambito del progetto “</t>
    </r>
    <r>
      <rPr>
        <sz val="11"/>
        <color theme="1"/>
        <rFont val="Garamond"/>
        <family val="1"/>
      </rPr>
      <t>dal Ticino al Naviglio: 2.200 ettari di biodiversità”»</t>
    </r>
  </si>
  <si>
    <t>Z1D2263136</t>
  </si>
  <si>
    <t>Z8A2263228</t>
  </si>
  <si>
    <t>Z672263287</t>
  </si>
  <si>
    <t>Z1C22632E7</t>
  </si>
  <si>
    <t>ZDA2263517</t>
  </si>
  <si>
    <t>ZD922633D7</t>
  </si>
  <si>
    <t>ZE12263409</t>
  </si>
  <si>
    <t>Z9D2263456</t>
  </si>
  <si>
    <t>ZF52263486</t>
  </si>
  <si>
    <t>ZAD22634BA</t>
  </si>
  <si>
    <t xml:space="preserve">Società Agricola Bellini </t>
  </si>
  <si>
    <t>Società Agricola Beretta Cesare Antonio Filippo Pietro</t>
  </si>
  <si>
    <t>Azienda Agricola Corte grande di Linarolo di Tacconi Arbasini Negri</t>
  </si>
  <si>
    <t>Società Agricola Fedeli Angelo Agostino e Marco</t>
  </si>
  <si>
    <t>Forni Francesco Imrpesa Individuale</t>
  </si>
  <si>
    <t xml:space="preserve">Davide Pedrazzini Impresa Individuale </t>
  </si>
  <si>
    <t xml:space="preserve">Società Agricola Redaelli Virrotio Giovanni Carlo </t>
  </si>
  <si>
    <t>Società Agricola Rosti Mario Andrea</t>
  </si>
  <si>
    <t>Società Agricola Rosti ss</t>
  </si>
  <si>
    <t xml:space="preserve">Società Scarlatini Giovanni Pavesi Fabio </t>
  </si>
  <si>
    <t>Z9B22822EF</t>
  </si>
  <si>
    <t>Incarico di redazione di una relazione idrogeologica nell'ambito del Progetto" dal Ticino al Naviglio:2200 ettari di biodivsersità"</t>
  </si>
  <si>
    <t xml:space="preserve">Essevi snc Studio Visconti </t>
  </si>
  <si>
    <t>ZDF22B1693</t>
  </si>
  <si>
    <t>Servizio di regolarizzazione catastale del Podere Brandezzata</t>
  </si>
  <si>
    <t>Arch Brugnara</t>
  </si>
  <si>
    <t>ZF82272491</t>
  </si>
  <si>
    <t>Incarico di fundraising</t>
  </si>
  <si>
    <t>Aragorn Iniziative srl</t>
  </si>
  <si>
    <t>ZD322BE624</t>
  </si>
  <si>
    <t xml:space="preserve">Inarico di assistenza agronomica </t>
  </si>
  <si>
    <t>Z2222D9EB5</t>
  </si>
  <si>
    <t>Percorso di sìviluppo dell'integrazione e delle competenze manageriali</t>
  </si>
  <si>
    <t>Ismo srl</t>
  </si>
  <si>
    <t>Z3D22FA8BB</t>
  </si>
  <si>
    <t>Servizio di assistenza del software di contabilità</t>
  </si>
  <si>
    <t>B43J16000510001</t>
  </si>
  <si>
    <t>ZD022FA827</t>
  </si>
  <si>
    <t>incarico di perizia di stima del probabile valore d'affitto di terreni boscati per il periodo dal 11/11/2017 al 10/11/2025</t>
  </si>
  <si>
    <t>Dott Agr Paganini</t>
  </si>
  <si>
    <t>ZEC22FAFB3</t>
  </si>
  <si>
    <t>Z0A230A7A2</t>
  </si>
  <si>
    <t>Incarico per la realizzazione del piano di comunicazione web e social per il Progetto  "Hortus dell'innovazione dal campo alla rete"</t>
  </si>
  <si>
    <t>Incarico per la realizzazione di sezione web dedicate al Progetto  "Hortus dell'innovazione dal campo alla rete"</t>
  </si>
  <si>
    <t>ZE522FA6F3</t>
  </si>
  <si>
    <t>Servizio di manutenzione del verde presso i terrenio di Proprietà dell'Ospedale siti in Via Quaglino a Tremezzina (Co)</t>
  </si>
  <si>
    <t>Z8D233483F</t>
  </si>
  <si>
    <t>Incarico Professionale di regolarizzazione catastale</t>
  </si>
  <si>
    <t>geom Bianchi</t>
  </si>
  <si>
    <t>Z07232C6FC</t>
  </si>
  <si>
    <t>Fornitura di n 1 postazione di lavoro</t>
  </si>
  <si>
    <t>Z332328E36</t>
  </si>
  <si>
    <t>Incarico per la realizzazione di pordotti progettuali destinati alla diffuzione del progetto "L'hortus dell'innovazione: dal Campo alla Rete"</t>
  </si>
  <si>
    <t>Fondazione Politecnico di Milano</t>
  </si>
  <si>
    <t>Z1B233C17E</t>
  </si>
  <si>
    <t>Incarico di stima del canone di affitto di n 1 immobile sito in Via Pavia Morimondo (Mi)</t>
  </si>
  <si>
    <t>k2Real</t>
  </si>
  <si>
    <t>ZC32365878</t>
  </si>
  <si>
    <t>Incarico per la progettazione grafica e impaginazione del Bilancio sociale 2017 della Fondazione</t>
  </si>
  <si>
    <t>Dulcamara srl</t>
  </si>
  <si>
    <t>ZA823D398</t>
  </si>
  <si>
    <t>Servizio di sorveglianza sanitaria poer l'idoneità alla mansione specifica di n.10 lavoratori</t>
  </si>
  <si>
    <t>Z86232542F</t>
  </si>
  <si>
    <t>Avv Chiara Liguori</t>
  </si>
  <si>
    <t>esente ex art 1 190/2014</t>
  </si>
  <si>
    <t xml:space="preserve">Incarico professionale di assistenza operativa ai contratti di appalto e verifica dell'osservazna del Modello ex Dlgs 231/2001 </t>
  </si>
  <si>
    <t>Z272369850</t>
  </si>
  <si>
    <t>incarico di assistenza relativa aglia dempimenti ex dlgs 81/2008 per n 2 cantieri per n 2 mezze giornate</t>
  </si>
  <si>
    <t>ZE22380905E</t>
  </si>
  <si>
    <t>Servizio di stampa del bilancio sociale n 1000 copie</t>
  </si>
  <si>
    <t>Gam Edit srl</t>
  </si>
  <si>
    <r>
      <t xml:space="preserve">Affidamento dei lavori relativi alla manutenzione ordinaria triennale di fasce boscate e filari nel Comune di Morimondo </t>
    </r>
    <r>
      <rPr>
        <sz val="11"/>
        <color rgb="FF000000"/>
        <rFont val="Garamond"/>
        <family val="1"/>
      </rPr>
      <t>nell’ambito del progetto “</t>
    </r>
    <r>
      <rPr>
        <sz val="11"/>
        <color theme="1"/>
        <rFont val="Garamond"/>
        <family val="1"/>
      </rPr>
      <t>dal Ticino al Naviglio: 2.200 ettari di biodiversità”»</t>
    </r>
  </si>
  <si>
    <t>Z9B2397B7A</t>
  </si>
  <si>
    <t>ZAF2397BF7</t>
  </si>
  <si>
    <t>ZF22397C60</t>
  </si>
  <si>
    <t>ZF02397CD1</t>
  </si>
  <si>
    <t>ZB62397ED5</t>
  </si>
  <si>
    <t>Z542397FDF</t>
  </si>
  <si>
    <t>Z762398036</t>
  </si>
  <si>
    <t>Z0D2397E62</t>
  </si>
  <si>
    <t>Z532397E9F</t>
  </si>
  <si>
    <t>Z5E2397FA0</t>
  </si>
  <si>
    <t>Z112398071</t>
  </si>
  <si>
    <t xml:space="preserve">Società Agrcola Assandri </t>
  </si>
  <si>
    <t>Z4123B8652</t>
  </si>
  <si>
    <t xml:space="preserve">incarico di valutazione del rischio e dello stato di conservazione dei materiali contenenti amianto da eseguirsi presso l'azienda Agricola Frisia </t>
  </si>
  <si>
    <t>Arcadia Consulting ; Gestirsi Sertvicxe srl; Ecoteck Bonifiche</t>
  </si>
  <si>
    <t>Arcadia Consulting</t>
  </si>
  <si>
    <t>Z5723DDA7E</t>
  </si>
  <si>
    <t>Geom Orsini</t>
  </si>
  <si>
    <t>Geom Ferrari</t>
  </si>
  <si>
    <t>St De rosa grioni; Studio Novazzi; Studio Corona: Studio Stefanini Granata; Studio Brugnara</t>
  </si>
  <si>
    <t>data affidamento</t>
  </si>
  <si>
    <t xml:space="preserve">Società Agricola Assandri </t>
  </si>
  <si>
    <t>ZF82284BB0</t>
  </si>
  <si>
    <t xml:space="preserve">fornitura di n 2 pc </t>
  </si>
  <si>
    <t>Z8F23F5361</t>
  </si>
  <si>
    <t>Incarico triennale di direzione dell’esecuzione del servizio di manutenzione triennale delle fasce boscate, dei filari e dell’area umida nell’ambito del progetto “Dal Ticino al Naviglio: 2200 ettari di biodiversità</t>
  </si>
  <si>
    <t>Studio Agroforestale Terraviva</t>
  </si>
  <si>
    <t>Z12240BBD6</t>
  </si>
  <si>
    <t>servizio di manutenzione del verde di terreni sia in usufrutto alla Fondazione che di piena proprietà di Fondazione IRCCS</t>
  </si>
  <si>
    <t>Vitaverde srl; Worldgreen srl;Simeoni; Gemini; Santa maria srl;Premav srl;Demetra; Imberti;Verdezzazera;Eden orizzonte; Tiemme srl; Smei srl; rappo srl; impresaverde,</t>
  </si>
  <si>
    <t>Gemini srl</t>
  </si>
  <si>
    <t>Imberti snc</t>
  </si>
  <si>
    <t>Z31240A3D6</t>
  </si>
  <si>
    <r>
      <t xml:space="preserve">incarico professionale per la figura di Coordinatore della Sicurezza in fase di Progettazione e di Coordinatore della Sicurezza in fase di Esecuzione </t>
    </r>
    <r>
      <rPr>
        <sz val="12"/>
        <color theme="1"/>
        <rFont val="Garamond"/>
        <family val="1"/>
      </rPr>
      <t>per i lavori di manutenzione a chiamata degli immobili di proprietà di Fondazione Irccs Ca’ Granda nel periodo ottobre – dicembre 2018</t>
    </r>
  </si>
  <si>
    <t>Studio Architetto Trotta</t>
  </si>
  <si>
    <t>ZDD23F2AA2</t>
  </si>
  <si>
    <t>Spese straordinarie sostenute da Idea Real Estate SpA nel periodo dicembre-giugno 2018</t>
  </si>
  <si>
    <t>Idea Real Estate Spa</t>
  </si>
  <si>
    <t>Z61241528D</t>
  </si>
  <si>
    <t>Servizio di spurgo da effettuarsi presso Cascina Coronate nel Comune di Morimondo (Mi) sui mappali 161 sub 1-2; 162 sub 1-2; 163 sub 1-2; 73 sub 702-703-704-705.</t>
  </si>
  <si>
    <t>Arcobaleno srl; Ecoforniture srl; Novaspurghi sas; Lombardaspurghi srl</t>
  </si>
  <si>
    <t>Novaspurghi sas</t>
  </si>
  <si>
    <t>7517257CB5</t>
  </si>
  <si>
    <t>D88B18000020005</t>
  </si>
  <si>
    <t>Lavori di manutenzione a chiamata degli immobili della Fondazione IRCCS Ca’ Granda nel periodo ottobre – dicembre 2018 mediante la conclusione di un accordo quadro</t>
  </si>
  <si>
    <t>D85G17000010005</t>
  </si>
  <si>
    <t>Procedura negoziata per l'affidamento dei alvori relativi all'adeguamento normativo degli impianti su n 4 unità immobiliare in Via Pavia a Morimondo Aggiudicazione provvisoria</t>
  </si>
  <si>
    <t>D'Urso Impianti</t>
  </si>
  <si>
    <t>ZF324407E0</t>
  </si>
  <si>
    <t>Incarico professionale di CSP e CSE per i lavori di messa in sicurezza della facciata dell'edificio sito a Tremezzo identificato al foglio 11 mappale 334 del Catasto del Comune di Tremezzo (CO)</t>
  </si>
  <si>
    <t>ZFA24438D3</t>
  </si>
  <si>
    <t>Servizio di fornitura di n.1 postazione di lavoro e n.3 schedari per archivio</t>
  </si>
  <si>
    <t>ZC6243B040</t>
  </si>
  <si>
    <t xml:space="preserve">Servizio di ,manutenzione del verde di terreni di proprietà di Fondazione Irccs Ca' Granda Ospedale Maggiore Policlinico siti in Cerano d'Intelvi (CO) </t>
  </si>
  <si>
    <t xml:space="preserve">Carrer Giardini srl - Floricoltura Bianchi </t>
  </si>
  <si>
    <t xml:space="preserve">Carrer Giardini srl </t>
  </si>
  <si>
    <t>Z8E2449450</t>
  </si>
  <si>
    <t>Incarico di controllo SOGEI ed invio delle comunicazioni IVA trimestrali per l'anno 2018</t>
  </si>
  <si>
    <t xml:space="preserve">Studio Zazzeron &amp; Cameretti Associati </t>
  </si>
  <si>
    <t>Z4B245230D</t>
  </si>
  <si>
    <t>Servizio di assistenza tecnica per la piattaforma web Archiui nell'ambito del progetto "Un Archivio Vivo. Sperimentazione scientifica e divulgativa nella valorizzazione dell'Archivio storico della Ca' Granda"</t>
  </si>
  <si>
    <t>ZD1245EDD9</t>
  </si>
  <si>
    <t>Servizio di analisi di n 3 campioni</t>
  </si>
  <si>
    <t>Agrosistemi srl</t>
  </si>
  <si>
    <t>Z052468F8C</t>
  </si>
  <si>
    <t>ZCB24737A1</t>
  </si>
  <si>
    <t>ZC6245F5AB</t>
  </si>
  <si>
    <t>Servizio di rimozione di un albero caduto nei terreni di proprietà di Fondazione Irccs Ca' Granda Ospedale Maggiore Policlinico siti nel Comune di Tremezzina (CO) identificati al foglio 909 mappale 334 del catasto terreni di Tremezzina (CO)</t>
  </si>
  <si>
    <t>Servizio di  manutenzione del verde del parco di Villa Bosi di proprietà di Fondazione Irccs Ca' Granda Ospedale maggiore Policlinico di Milano sita in Ossona (MI)</t>
  </si>
  <si>
    <t>ZB52475404</t>
  </si>
  <si>
    <t>Demetra Società Cooperativa</t>
  </si>
  <si>
    <t>Z52247DE0D</t>
  </si>
  <si>
    <t>Simeoni Ermanno srl</t>
  </si>
  <si>
    <t xml:space="preserve">Servizio di social marketing </t>
  </si>
  <si>
    <t>ZC12441DB2</t>
  </si>
  <si>
    <t xml:space="preserve">Intervento per la sostituzione/riparazione delle persiane da effettuarsi in Via Pavia 28, Morimondo (MI) e presso Cascina Montalbano, Opera (MI) </t>
  </si>
  <si>
    <t>Marnati snc, Cozzi snc, Quadrifoglio srl, Magugliani srl, Demosdata</t>
  </si>
  <si>
    <t>Marnati snc</t>
  </si>
  <si>
    <t>Z65247F0E6</t>
  </si>
  <si>
    <t>Servizio di sfalcio del verde in terreni di proprietà di Fondazione Ircss Ca' granda Ospedale Maggiore Polilcinico ed in usufrutto alla Fondazione siti in Cavaria con Premezzo (VA)</t>
  </si>
  <si>
    <t>ZB223DDA82</t>
  </si>
  <si>
    <t>n. offerte ricevute</t>
  </si>
  <si>
    <t>Unità organizzativa Responsabile</t>
  </si>
  <si>
    <t>D71F18000060005</t>
  </si>
  <si>
    <t>Intervento di messa insicurezza della facciata dell'edificio di proprietà di Fondaizone Irccs Ca' Granda Opsedale Maggiore Policlinico sito a Tremezzo - Comune di Tremezzina ed identificato al foglio 11 mappal 334 del Catasto degli Immobili del Comune di Tremezzina (CO)</t>
  </si>
  <si>
    <t>Archedil; Gilardoni; Laghee; Reiv srl</t>
  </si>
  <si>
    <t>Re.IV srl</t>
  </si>
  <si>
    <t>Z4824F01E4</t>
  </si>
  <si>
    <t>dott.ssa Ilaria Rudisi</t>
  </si>
  <si>
    <t>Ilaria Rudisi</t>
  </si>
  <si>
    <t>Incarico di assistenza operativa al contratto di appalto fino al 30 novembre 2018</t>
  </si>
  <si>
    <t>Avviso Pubblico per la formazione el'utilizzo dell'elenco di operatori economici da interpellare per procedure negoziate per l'affidamnrto dei lavori e servizi relativi al triennio 2019-2020-2021</t>
  </si>
  <si>
    <t>Z3E24E663E</t>
  </si>
  <si>
    <t xml:space="preserve">Servizio di consulenza ed assistenza per gli obblighi di formazione ex Dlgs 81/08 </t>
  </si>
  <si>
    <t>ZCB24E8467</t>
  </si>
  <si>
    <t>Servizio di sorveglianza sanitaria poer l'idoneità alla mansione specifica di n. 2 lavoratori</t>
  </si>
  <si>
    <t>Z9625081B0</t>
  </si>
  <si>
    <t>Incarico di regolarizzazione catastale</t>
  </si>
  <si>
    <t>Geom Kevin Saccomani</t>
  </si>
  <si>
    <t>Avviso Pubblico per la formazione el'utilizzo dell'elenco di operatori economici da interpellare per procedure negoziate per l'affidamnrto dei lavori e servizi relativi al triennio 2019-2020-2021 - Rettifica e integrazione</t>
  </si>
  <si>
    <t>Z7824FA1E6</t>
  </si>
  <si>
    <t>Societa Cooperativa Demetra</t>
  </si>
  <si>
    <t xml:space="preserve">Lavori di manuenzione a chiamata degli immobili della Fondazione Irccs Ca' granda nel periodo </t>
  </si>
  <si>
    <t>CEB.; Al.ma; Edile Sace;Ediljollisrl;Cnc costruzioni; Qaudrifoglio; Sica group; Archedil; Impresa ravelli; Mori costruzioni:</t>
  </si>
  <si>
    <t xml:space="preserve">Archedil </t>
  </si>
  <si>
    <t>ZB9251FEB8</t>
  </si>
  <si>
    <r>
      <t>Servizio di realizzazione di n 30 staffe di supporto verniciate</t>
    </r>
    <r>
      <rPr>
        <b/>
        <sz val="11"/>
        <color theme="1"/>
        <rFont val="Garamond"/>
        <family val="1"/>
      </rPr>
      <t>»</t>
    </r>
  </si>
  <si>
    <t>CSD di Cristian Stroppa</t>
  </si>
  <si>
    <t>Z6924EA0E5;</t>
  </si>
  <si>
    <t xml:space="preserve">Servzio d+E107:G111i pulizia delle piante erbacee ed arbustive presso le aree site in Via Maestri Chiodaioli in località Cimnago nel Comune di lentate sul Seveso (MB) di piena proprietà di Fondazione Irccs Ca' Granda Opsedale Maggiore </t>
  </si>
  <si>
    <r>
      <t>Abbonamento</t>
    </r>
    <r>
      <rPr>
        <sz val="12"/>
        <color theme="1"/>
        <rFont val="Garamond"/>
        <family val="1"/>
      </rPr>
      <t xml:space="preserve"> annuale al servizio integrato di informazione giuridica on line “De Jure Top Major” di Giuffrè</t>
    </r>
  </si>
  <si>
    <t xml:space="preserve">Giuffrè Francis Lefebvre </t>
  </si>
  <si>
    <t>Prof Renna</t>
  </si>
  <si>
    <t>Incarico di assistenza in diritto amministrativo</t>
  </si>
  <si>
    <t>Z5C2549300</t>
  </si>
  <si>
    <t xml:space="preserve">Servizio di spurgo da effettuarsi presso Cascina Gorla a Bertonico  e Cascina Torre ad Opera (MI) </t>
  </si>
  <si>
    <t>La Milano spurghi; Novaspurghi; Lombarda spurghi; Bassanetti; Spurghi Silva; Atlas;</t>
  </si>
  <si>
    <t>Bassanetti srl</t>
  </si>
  <si>
    <t>Z2552545618</t>
  </si>
  <si>
    <t>Servizio di fornitura del modulo per la gestione della fatturazione elettronica fino al 31/12/2020</t>
  </si>
  <si>
    <t>ZD92581090</t>
  </si>
  <si>
    <t>Oneri catastali per l'attività di regolarizzazione catastale dei fabbricati di piena proprietà di Fondazione Irccs Ca' granda Ospedale Maggiore Policlinico</t>
  </si>
  <si>
    <t>Struttura Proponente</t>
  </si>
  <si>
    <t xml:space="preserve">Procedimento/oggetto </t>
  </si>
  <si>
    <t>servizio di pulizia del verde presso Cascina Brandezzata</t>
  </si>
  <si>
    <t>Z20258D7BD</t>
  </si>
  <si>
    <t>servizio di rimozione alberi Cerano d'Intelvi</t>
  </si>
  <si>
    <t>ZAE259449B</t>
  </si>
  <si>
    <t>servisio di stima del valore d'affitto annuo del Podere Arluno per il periodo 11/11/2018 al 10/11/2026</t>
  </si>
  <si>
    <t>ZD0259FE41</t>
  </si>
  <si>
    <t>incarico per la redazione di unos tudio di riqualificazione ambientale dell'area di Pontesesto Rozzano</t>
  </si>
  <si>
    <t>Oggionn</t>
  </si>
  <si>
    <t>ZC825B60FD</t>
  </si>
  <si>
    <t>redazione di uno studio volto all'individuazione e caratterizzazione delle aree di interesse naturalistico e fruitivo nell'ambito dei terreni di proprietà di Fondazione IRCCS Ca' granda Ospedale Maggiore Policlinico</t>
  </si>
  <si>
    <t>Idrogea</t>
  </si>
  <si>
    <t>ZBC25FEBF</t>
  </si>
  <si>
    <t>Servizio di rimozione d'urgenza di alberi pericolanti sulla strada provinciale sp 15 a Cerano d'Intelvi (CO)</t>
  </si>
  <si>
    <t>ZA32615187</t>
  </si>
  <si>
    <t>incarico di asistenza operativa ai contratti di appalto</t>
  </si>
  <si>
    <t>Lorenzo Rota</t>
  </si>
  <si>
    <t>Z4725CDEEB</t>
  </si>
  <si>
    <t>Supporto tecnico per la presentazione di 2 domande tramite SISCO di regione Lombardia</t>
  </si>
  <si>
    <t>Confagricoltura</t>
  </si>
  <si>
    <t>ZEB26230DF</t>
  </si>
  <si>
    <t>servizio di grafica di n 6 file esecutivi per il prgetto Hortus dell'Innovazione dal campo alla rete</t>
  </si>
  <si>
    <t>Z812647FF5</t>
  </si>
  <si>
    <t>ZCB2623112</t>
  </si>
  <si>
    <t xml:space="preserve">MANUTENZIONE ORDINARIA TRIENNALE DELLE FASCE BOSCATE E FILARI </t>
  </si>
  <si>
    <t xml:space="preserve">valutazione delle attività di Fondazione Sviluppo Ca' Granda nell'ambito del protocollo di gestione del Capitale naturale </t>
  </si>
  <si>
    <t>Seacoop</t>
  </si>
  <si>
    <t>Z6326476E4</t>
  </si>
  <si>
    <t>incarico per la predisposizione di uno studio urbanistico paesistico e terrirotiale per la valorizzazione ecologica e paesaggistica del patrimonio rurale in  usufrutto a Fondaizone</t>
  </si>
  <si>
    <t>Lussignoli Associati Studio Ingengnerestica</t>
  </si>
  <si>
    <t>ZF9264771F</t>
  </si>
  <si>
    <t>progettazione ed erogazione di un vento di team working</t>
  </si>
  <si>
    <t>aggiudicazione Tremezzo - seduta pubblica</t>
  </si>
  <si>
    <t>Z73266346A</t>
  </si>
  <si>
    <t>incarico per la stima di validità di alcuni alberi pericolanti situati a Cerano d'Intelvi all'altezza di Via Roma 57</t>
  </si>
  <si>
    <t>Dr Paganini</t>
  </si>
  <si>
    <t>Z1C25E3D1F</t>
  </si>
  <si>
    <t xml:space="preserve">aggiornamento della formazione del RLS </t>
  </si>
  <si>
    <t>avviso per la formazione ee utilizzo dell'elenco di operatori economici</t>
  </si>
  <si>
    <t>Z6A267729A</t>
  </si>
  <si>
    <t>fornituda di 2 pc tastiera mouse e webcam</t>
  </si>
  <si>
    <t>Nasca srl -Poang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</si>
</sst>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_-[$€-410]\ * #,##0.00_-;\-[$€-410]\ * #,##0.00_-;_-[$€-410]\ * &quot;-&quot;??_-;_-@_-"/>
  </numFmts>
  <fonts count="9" x14ac:knownFonts="1">
    <font>
      <sz val="11"/>
      <color theme="1"/>
      <name val="Calibri"/>
      <family val="2"/>
      <scheme val="minor"/>
    </font>
    <font>
      <sz val="11"/>
      <color theme="1"/>
      <name val="Calibri"/>
      <family val="2"/>
      <scheme val="minor"/>
    </font>
    <font>
      <sz val="11"/>
      <color theme="1"/>
      <name val="Garamond"/>
      <family val="1"/>
    </font>
    <font>
      <sz val="12"/>
      <color theme="1"/>
      <name val="Garamond"/>
      <family val="1"/>
    </font>
    <font>
      <b/>
      <sz val="11"/>
      <color theme="1"/>
      <name val="Garamond"/>
      <family val="1"/>
    </font>
    <font>
      <sz val="11"/>
      <color rgb="FF000000"/>
      <name val="Garamond"/>
      <family val="1"/>
    </font>
    <font>
      <sz val="12"/>
      <color rgb="FF000000"/>
      <name val="Garamond"/>
      <family val="1"/>
    </font>
    <font>
      <u/>
      <sz val="11"/>
      <color theme="10"/>
      <name val="Calibri"/>
      <family val="2"/>
      <scheme val="minor"/>
    </font>
    <font>
      <sz val="10"/>
      <color rgb="FF202124"/>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7" fillId="0" borderId="0" applyNumberFormat="0" applyFill="0" applyBorder="0" applyAlignment="0" applyProtection="0"/>
  </cellStyleXfs>
  <cellXfs count="31">
    <xf numFmtId="0" fontId="0" fillId="0" borderId="0" xfId="0"/>
    <xf numFmtId="165" fontId="2" fillId="0" borderId="1" xfId="0" applyNumberFormat="1" applyFont="1" applyBorder="1"/>
    <xf numFmtId="0" fontId="2" fillId="2" borderId="1" xfId="0" applyFont="1" applyFill="1" applyBorder="1"/>
    <xf numFmtId="0" fontId="3" fillId="0" borderId="0" xfId="0" applyFont="1"/>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164" fontId="4" fillId="0" borderId="1" xfId="1" applyFont="1" applyFill="1" applyBorder="1" applyAlignment="1">
      <alignment horizontal="center" vertical="center" wrapText="1"/>
    </xf>
    <xf numFmtId="0" fontId="2" fillId="0" borderId="1" xfId="0" applyFont="1" applyBorder="1"/>
    <xf numFmtId="0" fontId="3" fillId="0" borderId="1" xfId="0" applyFont="1" applyBorder="1"/>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right"/>
    </xf>
    <xf numFmtId="0" fontId="2" fillId="0" borderId="1" xfId="0" applyFont="1" applyBorder="1" applyAlignment="1">
      <alignment horizontal="center" wrapText="1"/>
    </xf>
    <xf numFmtId="0" fontId="2" fillId="0" borderId="1" xfId="0" applyFont="1" applyBorder="1" applyAlignment="1">
      <alignment horizontal="center" vertical="justify" wrapText="1"/>
    </xf>
    <xf numFmtId="0" fontId="5" fillId="0" borderId="0" xfId="0" applyFont="1"/>
    <xf numFmtId="0" fontId="6" fillId="0" borderId="0" xfId="0" applyFont="1"/>
    <xf numFmtId="165" fontId="2" fillId="0" borderId="1" xfId="0" applyNumberFormat="1" applyFont="1" applyBorder="1" applyAlignment="1">
      <alignment wrapText="1"/>
    </xf>
    <xf numFmtId="0" fontId="2" fillId="2" borderId="1" xfId="0" applyFont="1" applyFill="1" applyBorder="1" applyAlignment="1">
      <alignment vertical="center"/>
    </xf>
    <xf numFmtId="0" fontId="2" fillId="0" borderId="1" xfId="0" applyFont="1" applyBorder="1" applyAlignment="1">
      <alignment vertical="center" wrapText="1"/>
    </xf>
    <xf numFmtId="0" fontId="2" fillId="0" borderId="0" xfId="0" applyFont="1" applyAlignment="1">
      <alignment vertical="center" wrapText="1"/>
    </xf>
    <xf numFmtId="14" fontId="2" fillId="0" borderId="1" xfId="0" applyNumberFormat="1" applyFont="1" applyBorder="1"/>
    <xf numFmtId="0" fontId="7" fillId="0" borderId="0" xfId="2"/>
    <xf numFmtId="165" fontId="2" fillId="0" borderId="1" xfId="0" applyNumberFormat="1" applyFont="1" applyFill="1" applyBorder="1"/>
    <xf numFmtId="0" fontId="3" fillId="0" borderId="1" xfId="0" applyFont="1" applyBorder="1" applyAlignment="1">
      <alignment horizontal="left"/>
    </xf>
    <xf numFmtId="0" fontId="2" fillId="0" borderId="1" xfId="0" applyFont="1" applyBorder="1" applyAlignment="1">
      <alignment horizontal="left"/>
    </xf>
    <xf numFmtId="0" fontId="2" fillId="0" borderId="0" xfId="0" applyFont="1" applyBorder="1" applyAlignment="1">
      <alignment horizontal="center" vertical="center"/>
    </xf>
    <xf numFmtId="14" fontId="2" fillId="0" borderId="0" xfId="0" applyNumberFormat="1" applyFont="1"/>
    <xf numFmtId="0" fontId="8" fillId="0" borderId="0" xfId="0" applyFont="1" applyAlignment="1">
      <alignment wrapText="1"/>
    </xf>
    <xf numFmtId="1" fontId="4" fillId="0" borderId="1" xfId="0" applyNumberFormat="1" applyFont="1" applyFill="1" applyBorder="1" applyAlignment="1">
      <alignment vertical="center" wrapText="1"/>
    </xf>
  </cellXfs>
  <cellStyles count="3">
    <cellStyle name="Collegamento ipertestuale" xfId="2" builtinId="8"/>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martcig.anticorruzione.it/AVCP-SmartCig/preparaDettaglioComunicazioneOS.action?codDettaglioCarnet=35474840" TargetMode="External"/><Relationship Id="rId13" Type="http://schemas.openxmlformats.org/officeDocument/2006/relationships/hyperlink" Target="https://smartcig.anticorruzione.it/AVCP-SmartCig/preparaDettaglioComunicazioneOS.action?codDettaglioCarnet=38707298" TargetMode="External"/><Relationship Id="rId3" Type="http://schemas.openxmlformats.org/officeDocument/2006/relationships/hyperlink" Target="https://smartcig.anticorruzione.it/AVCP-SmartCig/preparaDettaglioComunicazioneOS.action?codDettaglioCarnet=35421731" TargetMode="External"/><Relationship Id="rId7" Type="http://schemas.openxmlformats.org/officeDocument/2006/relationships/hyperlink" Target="https://smartcig.anticorruzione.it/AVCP-SmartCig/preparaDettaglioComunicazioneOS.action?codDettaglioCarnet=35489308" TargetMode="External"/><Relationship Id="rId12" Type="http://schemas.openxmlformats.org/officeDocument/2006/relationships/hyperlink" Target="https://smartcig.anticorruzione.it/AVCP-SmartCig/preparaDettaglioComunicazioneOS.action?codDettaglioCarnet=37704414" TargetMode="External"/><Relationship Id="rId2" Type="http://schemas.openxmlformats.org/officeDocument/2006/relationships/hyperlink" Target="https://smartcig.anticorruzione.it/AVCP-SmartCig/preparaDettaglioComunicazioneOS.action?codDettaglioCarnet=35441293" TargetMode="External"/><Relationship Id="rId1" Type="http://schemas.openxmlformats.org/officeDocument/2006/relationships/hyperlink" Target="https://smartcig.anticorruzione.it/AVCP-SmartCig/preparaDettaglioComunicazioneOS.action?codDettaglioCarnet=35440528" TargetMode="External"/><Relationship Id="rId6" Type="http://schemas.openxmlformats.org/officeDocument/2006/relationships/hyperlink" Target="https://smartcig.anticorruzione.it/AVCP-SmartCig/preparaDettaglioComunicazioneOS.action?codDettaglioCarnet=35488861" TargetMode="External"/><Relationship Id="rId11" Type="http://schemas.openxmlformats.org/officeDocument/2006/relationships/hyperlink" Target="https://smartcig.anticorruzione.it/AVCP-SmartCig/preparaDettaglioComunicazioneOS.action?codDettaglioCarnet=35474742" TargetMode="External"/><Relationship Id="rId5" Type="http://schemas.openxmlformats.org/officeDocument/2006/relationships/hyperlink" Target="https://smartcig.anticorruzione.it/AVCP-SmartCig/preparaDettaglioComunicazioneOS.action?codDettaglioCarnet=35489308" TargetMode="External"/><Relationship Id="rId10" Type="http://schemas.openxmlformats.org/officeDocument/2006/relationships/hyperlink" Target="https://smartcig.anticorruzione.it/AVCP-SmartCig/preparaDettaglioComunicazioneOS.action?codDettaglioCarnet=35474742" TargetMode="External"/><Relationship Id="rId4" Type="http://schemas.openxmlformats.org/officeDocument/2006/relationships/hyperlink" Target="https://smartcig.anticorruzione.it/AVCP-SmartCig/preparaDettaglioComunicazioneOS.action?codDettaglioCarnet=35421712" TargetMode="External"/><Relationship Id="rId9" Type="http://schemas.openxmlformats.org/officeDocument/2006/relationships/hyperlink" Target="https://smartcig.anticorruzione.it/AVCP-SmartCig/preparaDettaglioComunicazioneOS.action?codDettaglioCarnet=35474840"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C9058-2225-4717-92B7-CD8AE05F0776}">
  <dimension ref="A1:Q135"/>
  <sheetViews>
    <sheetView tabSelected="1" workbookViewId="0">
      <selection activeCell="Q135" sqref="A1:Q135"/>
    </sheetView>
  </sheetViews>
  <sheetFormatPr defaultRowHeight="15" x14ac:dyDescent="0.25"/>
  <cols>
    <col min="1" max="1" width="8.28515625" customWidth="1"/>
    <col min="2" max="2" width="6" customWidth="1"/>
    <col min="3" max="3" width="16.5703125" customWidth="1"/>
    <col min="4" max="4" width="14.7109375" customWidth="1"/>
    <col min="5" max="5" width="15.140625" customWidth="1"/>
    <col min="6" max="7" width="20.7109375" customWidth="1"/>
    <col min="8" max="8" width="46.140625" customWidth="1"/>
    <col min="9" max="9" width="22.28515625" customWidth="1"/>
    <col min="10" max="10" width="12.28515625" customWidth="1"/>
    <col min="11" max="11" width="22.7109375" customWidth="1"/>
    <col min="12" max="12" width="11.85546875" customWidth="1"/>
    <col min="13" max="13" width="16.85546875" customWidth="1"/>
    <col min="14" max="14" width="17.42578125" customWidth="1"/>
    <col min="15" max="15" width="10.7109375" customWidth="1"/>
    <col min="16" max="16" width="13.85546875" customWidth="1"/>
    <col min="17" max="17" width="19.5703125" customWidth="1"/>
  </cols>
  <sheetData>
    <row r="1" spans="1:17" ht="63" customHeight="1" x14ac:dyDescent="0.25">
      <c r="A1" s="4" t="s">
        <v>24</v>
      </c>
      <c r="B1" s="4" t="s">
        <v>21</v>
      </c>
      <c r="C1" s="30" t="s">
        <v>198</v>
      </c>
      <c r="D1" s="4" t="s">
        <v>8</v>
      </c>
      <c r="E1" s="4" t="s">
        <v>9</v>
      </c>
      <c r="F1" s="5" t="s">
        <v>300</v>
      </c>
      <c r="G1" s="4" t="s">
        <v>260</v>
      </c>
      <c r="H1" s="4" t="s">
        <v>301</v>
      </c>
      <c r="I1" s="4" t="s">
        <v>13</v>
      </c>
      <c r="J1" s="5" t="s">
        <v>10</v>
      </c>
      <c r="K1" s="5" t="s">
        <v>14</v>
      </c>
      <c r="L1" s="5" t="s">
        <v>259</v>
      </c>
      <c r="M1" s="4" t="s">
        <v>15</v>
      </c>
      <c r="N1" s="6" t="s">
        <v>16</v>
      </c>
      <c r="O1" s="6" t="s">
        <v>19</v>
      </c>
      <c r="P1" s="6" t="s">
        <v>11</v>
      </c>
      <c r="Q1" s="6" t="s">
        <v>20</v>
      </c>
    </row>
    <row r="2" spans="1:17" ht="54.95" customHeight="1" x14ac:dyDescent="0.25">
      <c r="A2" s="7">
        <v>1</v>
      </c>
      <c r="B2" s="2" t="s">
        <v>22</v>
      </c>
      <c r="C2" s="22">
        <v>43119</v>
      </c>
      <c r="D2" s="7" t="s">
        <v>52</v>
      </c>
      <c r="E2" s="7"/>
      <c r="F2" s="19" t="s">
        <v>39</v>
      </c>
      <c r="G2" s="19" t="s">
        <v>39</v>
      </c>
      <c r="H2" s="20" t="s">
        <v>50</v>
      </c>
      <c r="I2" s="19" t="s">
        <v>12</v>
      </c>
      <c r="J2" s="10"/>
      <c r="K2" s="11" t="s">
        <v>2</v>
      </c>
      <c r="L2" s="11"/>
      <c r="M2" s="7" t="s">
        <v>51</v>
      </c>
      <c r="N2" s="1">
        <v>6010.4</v>
      </c>
      <c r="O2" s="1"/>
      <c r="P2" s="1">
        <f t="shared" ref="P2" si="0">(O2+N2)*0.22</f>
        <v>1322.288</v>
      </c>
      <c r="Q2" s="1">
        <f t="shared" ref="Q2" si="1">N2+O2+P2</f>
        <v>7332.6880000000001</v>
      </c>
    </row>
    <row r="3" spans="1:17" ht="54.95" customHeight="1" x14ac:dyDescent="0.25">
      <c r="A3" s="7">
        <v>2</v>
      </c>
      <c r="B3" s="2" t="s">
        <v>22</v>
      </c>
      <c r="C3" s="22">
        <v>43119</v>
      </c>
      <c r="D3" s="7" t="s">
        <v>25</v>
      </c>
      <c r="E3" s="7"/>
      <c r="F3" s="19" t="s">
        <v>39</v>
      </c>
      <c r="G3" s="19"/>
      <c r="H3" s="20" t="s">
        <v>26</v>
      </c>
      <c r="I3" s="19" t="s">
        <v>12</v>
      </c>
      <c r="J3" s="10" t="s">
        <v>2</v>
      </c>
      <c r="K3" s="11" t="s">
        <v>2</v>
      </c>
      <c r="L3" s="11"/>
      <c r="M3" s="7" t="s">
        <v>27</v>
      </c>
      <c r="N3" s="1">
        <v>3000</v>
      </c>
      <c r="O3" s="1"/>
      <c r="P3" s="1">
        <f>(O3+N3)*0.22</f>
        <v>660</v>
      </c>
      <c r="Q3" s="1">
        <f>N3+O3+P3</f>
        <v>3660</v>
      </c>
    </row>
    <row r="4" spans="1:17" ht="54.95" customHeight="1" x14ac:dyDescent="0.25">
      <c r="A4" s="7">
        <v>3</v>
      </c>
      <c r="B4" s="2" t="s">
        <v>22</v>
      </c>
      <c r="C4" s="22">
        <v>43119</v>
      </c>
      <c r="D4" s="7" t="s">
        <v>28</v>
      </c>
      <c r="E4" s="7"/>
      <c r="F4" s="19" t="s">
        <v>39</v>
      </c>
      <c r="G4" s="19"/>
      <c r="H4" s="20" t="s">
        <v>34</v>
      </c>
      <c r="I4" s="19" t="s">
        <v>12</v>
      </c>
      <c r="J4" s="10" t="s">
        <v>2</v>
      </c>
      <c r="K4" s="11" t="s">
        <v>2</v>
      </c>
      <c r="L4" s="11"/>
      <c r="M4" s="7" t="s">
        <v>27</v>
      </c>
      <c r="N4" s="1">
        <v>1500</v>
      </c>
      <c r="O4" s="1"/>
      <c r="P4" s="1">
        <f t="shared" ref="P4:P67" si="2">(O4+N4)*0.22</f>
        <v>330</v>
      </c>
      <c r="Q4" s="1">
        <f t="shared" ref="Q4:Q67" si="3">N4+O4+P4</f>
        <v>1830</v>
      </c>
    </row>
    <row r="5" spans="1:17" ht="54.95" customHeight="1" x14ac:dyDescent="0.25">
      <c r="A5" s="7">
        <v>4</v>
      </c>
      <c r="B5" s="2" t="s">
        <v>22</v>
      </c>
      <c r="C5" s="22">
        <v>43119</v>
      </c>
      <c r="D5" s="7" t="s">
        <v>29</v>
      </c>
      <c r="E5" s="7"/>
      <c r="F5" s="19" t="s">
        <v>39</v>
      </c>
      <c r="G5" s="19"/>
      <c r="H5" s="20" t="s">
        <v>30</v>
      </c>
      <c r="I5" s="19" t="s">
        <v>12</v>
      </c>
      <c r="J5" s="10" t="s">
        <v>2</v>
      </c>
      <c r="K5" s="11" t="s">
        <v>2</v>
      </c>
      <c r="L5" s="11"/>
      <c r="M5" s="7" t="s">
        <v>27</v>
      </c>
      <c r="N5" s="1">
        <v>75</v>
      </c>
      <c r="O5" s="1"/>
      <c r="P5" s="1">
        <f t="shared" si="2"/>
        <v>16.5</v>
      </c>
      <c r="Q5" s="1">
        <f t="shared" si="3"/>
        <v>91.5</v>
      </c>
    </row>
    <row r="6" spans="1:17" ht="54.95" customHeight="1" x14ac:dyDescent="0.25">
      <c r="A6" s="7">
        <v>5</v>
      </c>
      <c r="B6" s="2" t="s">
        <v>22</v>
      </c>
      <c r="C6" s="22">
        <v>43119</v>
      </c>
      <c r="D6" s="7" t="s">
        <v>32</v>
      </c>
      <c r="E6" s="7"/>
      <c r="F6" s="19" t="s">
        <v>39</v>
      </c>
      <c r="G6" s="19"/>
      <c r="H6" s="20" t="s">
        <v>31</v>
      </c>
      <c r="I6" s="19" t="s">
        <v>12</v>
      </c>
      <c r="J6" s="10" t="s">
        <v>2</v>
      </c>
      <c r="K6" s="11" t="s">
        <v>2</v>
      </c>
      <c r="L6" s="11"/>
      <c r="M6" s="7" t="s">
        <v>27</v>
      </c>
      <c r="N6" s="1">
        <v>550</v>
      </c>
      <c r="O6" s="1"/>
      <c r="P6" s="1">
        <f t="shared" si="2"/>
        <v>121</v>
      </c>
      <c r="Q6" s="1">
        <f t="shared" si="3"/>
        <v>671</v>
      </c>
    </row>
    <row r="7" spans="1:17" ht="54.95" customHeight="1" x14ac:dyDescent="0.25">
      <c r="A7" s="7">
        <v>6</v>
      </c>
      <c r="B7" s="2" t="s">
        <v>22</v>
      </c>
      <c r="C7" s="22">
        <v>43122</v>
      </c>
      <c r="D7" s="7" t="s">
        <v>35</v>
      </c>
      <c r="E7" s="7"/>
      <c r="F7" s="19" t="s">
        <v>44</v>
      </c>
      <c r="G7" s="19"/>
      <c r="H7" s="20" t="s">
        <v>72</v>
      </c>
      <c r="I7" s="19" t="s">
        <v>12</v>
      </c>
      <c r="J7" s="10" t="s">
        <v>2</v>
      </c>
      <c r="K7" s="11" t="s">
        <v>2</v>
      </c>
      <c r="L7" s="11"/>
      <c r="M7" s="7" t="s">
        <v>33</v>
      </c>
      <c r="N7" s="1">
        <v>5130</v>
      </c>
      <c r="O7" s="1"/>
      <c r="P7" s="1">
        <f t="shared" si="2"/>
        <v>1128.5999999999999</v>
      </c>
      <c r="Q7" s="1">
        <f t="shared" si="3"/>
        <v>6258.6</v>
      </c>
    </row>
    <row r="8" spans="1:17" ht="54.95" customHeight="1" x14ac:dyDescent="0.25">
      <c r="A8" s="7">
        <v>7</v>
      </c>
      <c r="B8" s="2" t="s">
        <v>23</v>
      </c>
      <c r="C8" s="22">
        <v>43126</v>
      </c>
      <c r="D8" s="7" t="s">
        <v>38</v>
      </c>
      <c r="E8" s="7"/>
      <c r="F8" s="19" t="s">
        <v>44</v>
      </c>
      <c r="G8" s="19"/>
      <c r="H8" s="20" t="s">
        <v>36</v>
      </c>
      <c r="I8" s="19" t="s">
        <v>12</v>
      </c>
      <c r="J8" s="10" t="s">
        <v>2</v>
      </c>
      <c r="K8" s="11" t="s">
        <v>2</v>
      </c>
      <c r="L8" s="11"/>
      <c r="M8" s="7" t="s">
        <v>37</v>
      </c>
      <c r="N8" s="1">
        <f>5000+(5000*0.15)</f>
        <v>5750</v>
      </c>
      <c r="O8" s="1"/>
      <c r="P8" s="1">
        <f t="shared" si="2"/>
        <v>1265</v>
      </c>
      <c r="Q8" s="1">
        <f t="shared" si="3"/>
        <v>7015</v>
      </c>
    </row>
    <row r="9" spans="1:17" ht="54.95" customHeight="1" x14ac:dyDescent="0.25">
      <c r="A9" s="7">
        <v>8</v>
      </c>
      <c r="B9" s="2" t="s">
        <v>22</v>
      </c>
      <c r="C9" s="22">
        <v>43126</v>
      </c>
      <c r="D9" s="7" t="s">
        <v>46</v>
      </c>
      <c r="E9" s="7"/>
      <c r="F9" s="19" t="s">
        <v>39</v>
      </c>
      <c r="G9" s="19"/>
      <c r="H9" s="20" t="s">
        <v>49</v>
      </c>
      <c r="I9" s="19" t="s">
        <v>12</v>
      </c>
      <c r="J9" s="10" t="s">
        <v>2</v>
      </c>
      <c r="K9" s="11" t="s">
        <v>2</v>
      </c>
      <c r="L9" s="11"/>
      <c r="M9" s="7" t="s">
        <v>45</v>
      </c>
      <c r="N9" s="1">
        <v>4200</v>
      </c>
      <c r="O9" s="1"/>
      <c r="P9" s="1">
        <f t="shared" si="2"/>
        <v>924</v>
      </c>
      <c r="Q9" s="1">
        <f t="shared" si="3"/>
        <v>5124</v>
      </c>
    </row>
    <row r="10" spans="1:17" ht="54.95" customHeight="1" x14ac:dyDescent="0.25">
      <c r="A10" s="7">
        <v>9</v>
      </c>
      <c r="B10" s="2" t="s">
        <v>22</v>
      </c>
      <c r="C10" s="22">
        <v>43126</v>
      </c>
      <c r="D10" s="3" t="s">
        <v>47</v>
      </c>
      <c r="E10" s="7"/>
      <c r="F10" s="19" t="s">
        <v>39</v>
      </c>
      <c r="G10" s="19"/>
      <c r="H10" s="20" t="s">
        <v>48</v>
      </c>
      <c r="I10" s="19" t="s">
        <v>12</v>
      </c>
      <c r="J10" s="10" t="s">
        <v>2</v>
      </c>
      <c r="K10" s="11" t="s">
        <v>2</v>
      </c>
      <c r="L10" s="11"/>
      <c r="M10" s="7" t="s">
        <v>6</v>
      </c>
      <c r="N10" s="1">
        <v>4080</v>
      </c>
      <c r="O10" s="1"/>
      <c r="P10" s="1">
        <f t="shared" si="2"/>
        <v>897.6</v>
      </c>
      <c r="Q10" s="1">
        <f t="shared" si="3"/>
        <v>4977.6000000000004</v>
      </c>
    </row>
    <row r="11" spans="1:17" ht="54.95" customHeight="1" x14ac:dyDescent="0.25">
      <c r="A11" s="7">
        <v>10</v>
      </c>
      <c r="B11" s="2" t="s">
        <v>22</v>
      </c>
      <c r="C11" s="22">
        <v>43126</v>
      </c>
      <c r="D11" s="7" t="s">
        <v>73</v>
      </c>
      <c r="E11" s="7"/>
      <c r="F11" s="19" t="s">
        <v>39</v>
      </c>
      <c r="G11" s="19"/>
      <c r="H11" s="20" t="s">
        <v>62</v>
      </c>
      <c r="I11" s="19" t="s">
        <v>12</v>
      </c>
      <c r="J11" s="10" t="s">
        <v>2</v>
      </c>
      <c r="K11" s="10" t="s">
        <v>2</v>
      </c>
      <c r="L11" s="10"/>
      <c r="M11" s="7" t="s">
        <v>63</v>
      </c>
      <c r="N11" s="1">
        <v>14605.93</v>
      </c>
      <c r="O11" s="1"/>
      <c r="P11" s="1">
        <f>(O11+N11)*0.04</f>
        <v>584.23720000000003</v>
      </c>
      <c r="Q11" s="1">
        <f t="shared" si="3"/>
        <v>15190.1672</v>
      </c>
    </row>
    <row r="12" spans="1:17" ht="54.95" customHeight="1" x14ac:dyDescent="0.25">
      <c r="A12" s="7">
        <v>11</v>
      </c>
      <c r="B12" s="2" t="s">
        <v>22</v>
      </c>
      <c r="C12" s="22">
        <v>43131</v>
      </c>
      <c r="D12" s="7" t="s">
        <v>53</v>
      </c>
      <c r="E12" s="7"/>
      <c r="F12" s="19" t="s">
        <v>39</v>
      </c>
      <c r="G12" s="19"/>
      <c r="H12" s="20" t="s">
        <v>54</v>
      </c>
      <c r="I12" s="19" t="s">
        <v>12</v>
      </c>
      <c r="J12" s="10" t="s">
        <v>2</v>
      </c>
      <c r="K12" s="10" t="s">
        <v>2</v>
      </c>
      <c r="L12" s="10"/>
      <c r="M12" s="7" t="s">
        <v>55</v>
      </c>
      <c r="N12" s="1">
        <v>8000</v>
      </c>
      <c r="O12" s="1">
        <f>N12*4%</f>
        <v>320</v>
      </c>
      <c r="P12" s="1">
        <f t="shared" si="2"/>
        <v>1830.4</v>
      </c>
      <c r="Q12" s="1">
        <f t="shared" si="3"/>
        <v>10150.4</v>
      </c>
    </row>
    <row r="13" spans="1:17" ht="54.95" customHeight="1" x14ac:dyDescent="0.25">
      <c r="A13" s="7">
        <v>11</v>
      </c>
      <c r="B13" s="2" t="s">
        <v>23</v>
      </c>
      <c r="C13" s="22">
        <v>43131</v>
      </c>
      <c r="D13" s="7" t="s">
        <v>53</v>
      </c>
      <c r="E13" s="7"/>
      <c r="F13" s="19" t="s">
        <v>39</v>
      </c>
      <c r="G13" s="19"/>
      <c r="H13" s="20" t="s">
        <v>54</v>
      </c>
      <c r="I13" s="19" t="s">
        <v>12</v>
      </c>
      <c r="J13" s="10" t="s">
        <v>2</v>
      </c>
      <c r="K13" s="10" t="s">
        <v>2</v>
      </c>
      <c r="L13" s="10"/>
      <c r="M13" s="7" t="s">
        <v>55</v>
      </c>
      <c r="N13" s="1">
        <v>12000</v>
      </c>
      <c r="O13" s="1">
        <f>N13*4%</f>
        <v>480</v>
      </c>
      <c r="P13" s="1">
        <f t="shared" si="2"/>
        <v>2745.6</v>
      </c>
      <c r="Q13" s="1">
        <f t="shared" si="3"/>
        <v>15225.6</v>
      </c>
    </row>
    <row r="14" spans="1:17" ht="54.95" customHeight="1" x14ac:dyDescent="0.25">
      <c r="A14" s="7">
        <v>12</v>
      </c>
      <c r="B14" s="2" t="s">
        <v>22</v>
      </c>
      <c r="C14" s="22">
        <v>43131</v>
      </c>
      <c r="D14" s="7" t="s">
        <v>58</v>
      </c>
      <c r="E14" s="7"/>
      <c r="F14" s="19" t="s">
        <v>39</v>
      </c>
      <c r="G14" s="19"/>
      <c r="H14" s="20" t="s">
        <v>56</v>
      </c>
      <c r="I14" s="19" t="s">
        <v>12</v>
      </c>
      <c r="J14" s="10" t="s">
        <v>2</v>
      </c>
      <c r="K14" s="10" t="s">
        <v>2</v>
      </c>
      <c r="L14" s="10"/>
      <c r="M14" s="7" t="s">
        <v>57</v>
      </c>
      <c r="N14" s="1">
        <v>10000</v>
      </c>
      <c r="O14" s="1">
        <f>N14*4%</f>
        <v>400</v>
      </c>
      <c r="P14" s="1">
        <f t="shared" si="2"/>
        <v>2288</v>
      </c>
      <c r="Q14" s="1">
        <f t="shared" si="3"/>
        <v>12688</v>
      </c>
    </row>
    <row r="15" spans="1:17" ht="54.95" customHeight="1" x14ac:dyDescent="0.25">
      <c r="A15" s="7">
        <v>12</v>
      </c>
      <c r="B15" s="2" t="s">
        <v>23</v>
      </c>
      <c r="C15" s="22">
        <v>43131</v>
      </c>
      <c r="D15" s="7" t="s">
        <v>58</v>
      </c>
      <c r="E15" s="7"/>
      <c r="F15" s="19" t="s">
        <v>39</v>
      </c>
      <c r="G15" s="19"/>
      <c r="H15" s="20" t="s">
        <v>56</v>
      </c>
      <c r="I15" s="19" t="s">
        <v>12</v>
      </c>
      <c r="J15" s="10" t="s">
        <v>2</v>
      </c>
      <c r="K15" s="10" t="s">
        <v>2</v>
      </c>
      <c r="L15" s="10"/>
      <c r="M15" s="7" t="s">
        <v>57</v>
      </c>
      <c r="N15" s="1">
        <v>15000</v>
      </c>
      <c r="O15" s="1">
        <f>N15*4%</f>
        <v>600</v>
      </c>
      <c r="P15" s="1">
        <f t="shared" si="2"/>
        <v>3432</v>
      </c>
      <c r="Q15" s="1">
        <f t="shared" si="3"/>
        <v>19032</v>
      </c>
    </row>
    <row r="16" spans="1:17" ht="54.95" customHeight="1" x14ac:dyDescent="0.25">
      <c r="A16" s="7">
        <v>13</v>
      </c>
      <c r="B16" s="2" t="s">
        <v>22</v>
      </c>
      <c r="C16" s="22">
        <v>43131</v>
      </c>
      <c r="D16" s="3" t="s">
        <v>59</v>
      </c>
      <c r="E16" s="7"/>
      <c r="F16" s="19" t="s">
        <v>39</v>
      </c>
      <c r="G16" s="19"/>
      <c r="H16" s="20" t="s">
        <v>60</v>
      </c>
      <c r="I16" s="19" t="s">
        <v>12</v>
      </c>
      <c r="J16" s="10" t="s">
        <v>2</v>
      </c>
      <c r="K16" s="10" t="s">
        <v>2</v>
      </c>
      <c r="L16" s="10"/>
      <c r="M16" s="7" t="s">
        <v>61</v>
      </c>
      <c r="N16" s="1">
        <v>4500</v>
      </c>
      <c r="O16" s="1">
        <f t="shared" ref="O16:O17" si="4">N16*4%</f>
        <v>180</v>
      </c>
      <c r="P16" s="1">
        <f t="shared" si="2"/>
        <v>1029.5999999999999</v>
      </c>
      <c r="Q16" s="1">
        <f t="shared" si="3"/>
        <v>5709.6</v>
      </c>
    </row>
    <row r="17" spans="1:17" ht="54.95" customHeight="1" x14ac:dyDescent="0.25">
      <c r="A17" s="7">
        <v>13</v>
      </c>
      <c r="B17" s="2" t="s">
        <v>23</v>
      </c>
      <c r="C17" s="22">
        <v>43131</v>
      </c>
      <c r="D17" s="8" t="s">
        <v>59</v>
      </c>
      <c r="E17" s="7"/>
      <c r="F17" s="19" t="s">
        <v>39</v>
      </c>
      <c r="G17" s="19"/>
      <c r="H17" s="20" t="s">
        <v>60</v>
      </c>
      <c r="I17" s="19" t="s">
        <v>12</v>
      </c>
      <c r="J17" s="10" t="s">
        <v>2</v>
      </c>
      <c r="K17" s="10" t="s">
        <v>2</v>
      </c>
      <c r="L17" s="10"/>
      <c r="M17" s="7" t="s">
        <v>61</v>
      </c>
      <c r="N17" s="1">
        <v>4500</v>
      </c>
      <c r="O17" s="1">
        <f t="shared" si="4"/>
        <v>180</v>
      </c>
      <c r="P17" s="1">
        <f t="shared" si="2"/>
        <v>1029.5999999999999</v>
      </c>
      <c r="Q17" s="1">
        <f t="shared" si="3"/>
        <v>5709.6</v>
      </c>
    </row>
    <row r="18" spans="1:17" ht="54.95" customHeight="1" x14ac:dyDescent="0.25">
      <c r="A18" s="7">
        <v>14</v>
      </c>
      <c r="B18" s="2" t="s">
        <v>23</v>
      </c>
      <c r="C18" s="22">
        <v>43131</v>
      </c>
      <c r="D18" s="3" t="s">
        <v>74</v>
      </c>
      <c r="E18" s="7" t="s">
        <v>75</v>
      </c>
      <c r="F18" s="19" t="s">
        <v>43</v>
      </c>
      <c r="G18" s="19"/>
      <c r="H18" s="20" t="s">
        <v>76</v>
      </c>
      <c r="I18" s="19" t="s">
        <v>12</v>
      </c>
      <c r="J18" s="10" t="s">
        <v>2</v>
      </c>
      <c r="K18" s="10" t="s">
        <v>2</v>
      </c>
      <c r="L18" s="10"/>
      <c r="M18" s="7" t="s">
        <v>77</v>
      </c>
      <c r="N18" s="1">
        <v>35000</v>
      </c>
      <c r="O18" s="1"/>
      <c r="P18" s="1">
        <f>(O18+N18)*0.22</f>
        <v>7700</v>
      </c>
      <c r="Q18" s="1">
        <f t="shared" si="3"/>
        <v>42700</v>
      </c>
    </row>
    <row r="19" spans="1:17" ht="54.95" customHeight="1" x14ac:dyDescent="0.25">
      <c r="A19" s="7">
        <v>15</v>
      </c>
      <c r="B19" s="2" t="s">
        <v>23</v>
      </c>
      <c r="C19" s="22">
        <v>43140</v>
      </c>
      <c r="D19" s="8" t="s">
        <v>64</v>
      </c>
      <c r="E19" s="7"/>
      <c r="F19" s="19" t="s">
        <v>43</v>
      </c>
      <c r="G19" s="19"/>
      <c r="H19" s="20" t="s">
        <v>65</v>
      </c>
      <c r="I19" s="19" t="s">
        <v>12</v>
      </c>
      <c r="J19" s="10" t="s">
        <v>2</v>
      </c>
      <c r="K19" s="10" t="s">
        <v>2</v>
      </c>
      <c r="L19" s="10"/>
      <c r="M19" s="7" t="s">
        <v>66</v>
      </c>
      <c r="N19" s="1">
        <v>1150</v>
      </c>
      <c r="O19" s="1">
        <f>N19*4%</f>
        <v>46</v>
      </c>
      <c r="P19" s="1">
        <f t="shared" si="2"/>
        <v>263.12</v>
      </c>
      <c r="Q19" s="1">
        <f t="shared" si="3"/>
        <v>1459.12</v>
      </c>
    </row>
    <row r="20" spans="1:17" ht="54.95" customHeight="1" x14ac:dyDescent="0.25">
      <c r="A20" s="7">
        <v>16</v>
      </c>
      <c r="B20" s="2" t="s">
        <v>22</v>
      </c>
      <c r="C20" s="22">
        <v>43140</v>
      </c>
      <c r="D20" s="8" t="s">
        <v>67</v>
      </c>
      <c r="E20" s="7"/>
      <c r="F20" s="19" t="s">
        <v>39</v>
      </c>
      <c r="G20" s="19"/>
      <c r="H20" s="20" t="s">
        <v>68</v>
      </c>
      <c r="I20" s="19" t="s">
        <v>12</v>
      </c>
      <c r="J20" s="10" t="s">
        <v>2</v>
      </c>
      <c r="K20" s="10" t="s">
        <v>2</v>
      </c>
      <c r="L20" s="10"/>
      <c r="M20" s="7" t="s">
        <v>69</v>
      </c>
      <c r="N20" s="1">
        <v>8050</v>
      </c>
      <c r="O20" s="1">
        <f>N20*4%</f>
        <v>322</v>
      </c>
      <c r="P20" s="1">
        <f t="shared" si="2"/>
        <v>1841.84</v>
      </c>
      <c r="Q20" s="1">
        <f t="shared" si="3"/>
        <v>10213.84</v>
      </c>
    </row>
    <row r="21" spans="1:17" ht="54.95" customHeight="1" x14ac:dyDescent="0.25">
      <c r="A21" s="7">
        <v>17</v>
      </c>
      <c r="B21" s="2" t="s">
        <v>22</v>
      </c>
      <c r="C21" s="22">
        <v>43144</v>
      </c>
      <c r="D21" s="3" t="s">
        <v>71</v>
      </c>
      <c r="E21" s="7"/>
      <c r="F21" s="19" t="s">
        <v>43</v>
      </c>
      <c r="G21" s="19"/>
      <c r="H21" s="20" t="s">
        <v>70</v>
      </c>
      <c r="I21" s="19" t="s">
        <v>12</v>
      </c>
      <c r="J21" s="10" t="s">
        <v>2</v>
      </c>
      <c r="K21" s="10" t="s">
        <v>2</v>
      </c>
      <c r="L21" s="10"/>
      <c r="M21" s="7" t="s">
        <v>78</v>
      </c>
      <c r="N21" s="1">
        <v>750</v>
      </c>
      <c r="O21" s="1">
        <f>N21*2%</f>
        <v>15</v>
      </c>
      <c r="P21" s="1">
        <f t="shared" si="2"/>
        <v>168.3</v>
      </c>
      <c r="Q21" s="1">
        <f t="shared" si="3"/>
        <v>933.3</v>
      </c>
    </row>
    <row r="22" spans="1:17" ht="54.95" customHeight="1" x14ac:dyDescent="0.25">
      <c r="A22" s="7">
        <v>18</v>
      </c>
      <c r="B22" s="2" t="s">
        <v>22</v>
      </c>
      <c r="C22" s="22">
        <v>43150</v>
      </c>
      <c r="D22" s="8" t="s">
        <v>79</v>
      </c>
      <c r="E22" s="7"/>
      <c r="F22" s="19" t="s">
        <v>39</v>
      </c>
      <c r="G22" s="19"/>
      <c r="H22" s="20" t="s">
        <v>80</v>
      </c>
      <c r="I22" s="19" t="s">
        <v>12</v>
      </c>
      <c r="J22" s="10" t="s">
        <v>2</v>
      </c>
      <c r="K22" s="10" t="s">
        <v>2</v>
      </c>
      <c r="L22" s="10"/>
      <c r="M22" s="7" t="s">
        <v>27</v>
      </c>
      <c r="N22" s="1">
        <v>400</v>
      </c>
      <c r="O22" s="1"/>
      <c r="P22" s="1">
        <f t="shared" si="2"/>
        <v>88</v>
      </c>
      <c r="Q22" s="1">
        <f t="shared" si="3"/>
        <v>488</v>
      </c>
    </row>
    <row r="23" spans="1:17" ht="54.95" customHeight="1" x14ac:dyDescent="0.25">
      <c r="A23" s="13">
        <v>19</v>
      </c>
      <c r="B23" s="2" t="s">
        <v>23</v>
      </c>
      <c r="C23" s="22">
        <v>43154</v>
      </c>
      <c r="D23" s="7" t="s">
        <v>82</v>
      </c>
      <c r="E23" s="7"/>
      <c r="F23" s="19" t="s">
        <v>43</v>
      </c>
      <c r="G23" s="19"/>
      <c r="H23" s="20" t="s">
        <v>81</v>
      </c>
      <c r="I23" s="19" t="s">
        <v>12</v>
      </c>
      <c r="J23" s="10">
        <v>3</v>
      </c>
      <c r="K23" s="15" t="s">
        <v>88</v>
      </c>
      <c r="L23" s="15"/>
      <c r="M23" s="7" t="s">
        <v>84</v>
      </c>
      <c r="N23" s="1">
        <v>14800</v>
      </c>
      <c r="O23" s="1">
        <f>N23*4%</f>
        <v>592</v>
      </c>
      <c r="P23" s="1">
        <f t="shared" si="2"/>
        <v>3386.2400000000002</v>
      </c>
      <c r="Q23" s="1">
        <f t="shared" si="3"/>
        <v>18778.240000000002</v>
      </c>
    </row>
    <row r="24" spans="1:17" ht="54.95" customHeight="1" x14ac:dyDescent="0.25">
      <c r="A24" s="7">
        <v>20</v>
      </c>
      <c r="B24" s="2" t="s">
        <v>23</v>
      </c>
      <c r="C24" s="22">
        <v>43154</v>
      </c>
      <c r="D24" s="7" t="s">
        <v>91</v>
      </c>
      <c r="E24" s="7"/>
      <c r="F24" s="19" t="s">
        <v>43</v>
      </c>
      <c r="G24" s="19"/>
      <c r="H24" s="20" t="s">
        <v>83</v>
      </c>
      <c r="I24" s="19" t="s">
        <v>12</v>
      </c>
      <c r="J24" s="10">
        <v>3</v>
      </c>
      <c r="K24" s="15" t="s">
        <v>87</v>
      </c>
      <c r="L24" s="15"/>
      <c r="M24" s="7" t="s">
        <v>84</v>
      </c>
      <c r="N24" s="1">
        <v>14800</v>
      </c>
      <c r="O24" s="1">
        <f t="shared" ref="O24:O28" si="5">N24*4%</f>
        <v>592</v>
      </c>
      <c r="P24" s="1">
        <f t="shared" si="2"/>
        <v>3386.2400000000002</v>
      </c>
      <c r="Q24" s="1">
        <f t="shared" si="3"/>
        <v>18778.240000000002</v>
      </c>
    </row>
    <row r="25" spans="1:17" ht="54.95" customHeight="1" x14ac:dyDescent="0.25">
      <c r="A25" s="7">
        <v>21</v>
      </c>
      <c r="B25" s="2" t="s">
        <v>23</v>
      </c>
      <c r="C25" s="22">
        <v>43154</v>
      </c>
      <c r="D25" s="7" t="s">
        <v>86</v>
      </c>
      <c r="E25" s="7"/>
      <c r="F25" s="19" t="s">
        <v>43</v>
      </c>
      <c r="G25" s="19"/>
      <c r="H25" s="20" t="s">
        <v>81</v>
      </c>
      <c r="I25" s="19" t="s">
        <v>12</v>
      </c>
      <c r="J25" s="10">
        <v>3</v>
      </c>
      <c r="K25" s="15" t="s">
        <v>87</v>
      </c>
      <c r="L25" s="15"/>
      <c r="M25" s="7" t="s">
        <v>85</v>
      </c>
      <c r="N25" s="1">
        <v>10500</v>
      </c>
      <c r="O25" s="1">
        <f t="shared" si="5"/>
        <v>420</v>
      </c>
      <c r="P25" s="1">
        <f t="shared" si="2"/>
        <v>2402.4</v>
      </c>
      <c r="Q25" s="1">
        <f t="shared" si="3"/>
        <v>13322.4</v>
      </c>
    </row>
    <row r="26" spans="1:17" ht="54.95" customHeight="1" x14ac:dyDescent="0.25">
      <c r="A26" s="7">
        <v>22</v>
      </c>
      <c r="B26" s="2" t="s">
        <v>23</v>
      </c>
      <c r="C26" s="22">
        <v>43154</v>
      </c>
      <c r="D26" s="7" t="s">
        <v>92</v>
      </c>
      <c r="E26" s="7"/>
      <c r="F26" s="19" t="s">
        <v>43</v>
      </c>
      <c r="G26" s="19"/>
      <c r="H26" s="20" t="s">
        <v>83</v>
      </c>
      <c r="I26" s="19" t="s">
        <v>12</v>
      </c>
      <c r="J26" s="10">
        <v>3</v>
      </c>
      <c r="K26" s="15" t="s">
        <v>87</v>
      </c>
      <c r="L26" s="15"/>
      <c r="M26" s="7" t="s">
        <v>85</v>
      </c>
      <c r="N26" s="1">
        <v>10500</v>
      </c>
      <c r="O26" s="1">
        <f t="shared" si="5"/>
        <v>420</v>
      </c>
      <c r="P26" s="1">
        <f t="shared" si="2"/>
        <v>2402.4</v>
      </c>
      <c r="Q26" s="1">
        <f t="shared" si="3"/>
        <v>13322.4</v>
      </c>
    </row>
    <row r="27" spans="1:17" ht="54.95" customHeight="1" x14ac:dyDescent="0.25">
      <c r="A27" s="7">
        <v>23</v>
      </c>
      <c r="B27" s="2" t="s">
        <v>23</v>
      </c>
      <c r="C27" s="22">
        <v>43154</v>
      </c>
      <c r="D27" s="7" t="s">
        <v>90</v>
      </c>
      <c r="E27" s="7"/>
      <c r="F27" s="19" t="s">
        <v>43</v>
      </c>
      <c r="G27" s="19"/>
      <c r="H27" s="20" t="s">
        <v>81</v>
      </c>
      <c r="I27" s="19" t="s">
        <v>12</v>
      </c>
      <c r="J27" s="10">
        <v>3</v>
      </c>
      <c r="K27" s="14" t="s">
        <v>87</v>
      </c>
      <c r="L27" s="14"/>
      <c r="M27" s="7" t="s">
        <v>89</v>
      </c>
      <c r="N27" s="1">
        <v>1000</v>
      </c>
      <c r="O27" s="1">
        <f t="shared" si="5"/>
        <v>40</v>
      </c>
      <c r="P27" s="1">
        <f t="shared" si="2"/>
        <v>228.8</v>
      </c>
      <c r="Q27" s="1">
        <f t="shared" si="3"/>
        <v>1268.8</v>
      </c>
    </row>
    <row r="28" spans="1:17" ht="54.95" customHeight="1" x14ac:dyDescent="0.25">
      <c r="A28" s="7">
        <v>24</v>
      </c>
      <c r="B28" s="2" t="s">
        <v>23</v>
      </c>
      <c r="C28" s="22">
        <v>43154</v>
      </c>
      <c r="D28" s="7" t="s">
        <v>93</v>
      </c>
      <c r="E28" s="7"/>
      <c r="F28" s="19" t="s">
        <v>43</v>
      </c>
      <c r="G28" s="19"/>
      <c r="H28" s="20" t="s">
        <v>83</v>
      </c>
      <c r="I28" s="19" t="s">
        <v>12</v>
      </c>
      <c r="J28" s="10">
        <v>3</v>
      </c>
      <c r="K28" s="15" t="s">
        <v>87</v>
      </c>
      <c r="L28" s="15"/>
      <c r="M28" s="7" t="s">
        <v>89</v>
      </c>
      <c r="N28" s="1">
        <v>1000</v>
      </c>
      <c r="O28" s="1">
        <f t="shared" si="5"/>
        <v>40</v>
      </c>
      <c r="P28" s="1">
        <f t="shared" si="2"/>
        <v>228.8</v>
      </c>
      <c r="Q28" s="1">
        <f t="shared" si="3"/>
        <v>1268.8</v>
      </c>
    </row>
    <row r="29" spans="1:17" ht="54.95" customHeight="1" x14ac:dyDescent="0.25">
      <c r="A29" s="7">
        <v>25</v>
      </c>
      <c r="B29" s="2" t="s">
        <v>22</v>
      </c>
      <c r="C29" s="22">
        <v>43159</v>
      </c>
      <c r="D29" s="7" t="s">
        <v>94</v>
      </c>
      <c r="E29" s="7"/>
      <c r="F29" s="19" t="s">
        <v>39</v>
      </c>
      <c r="G29" s="19"/>
      <c r="H29" s="20" t="s">
        <v>95</v>
      </c>
      <c r="I29" s="19" t="s">
        <v>12</v>
      </c>
      <c r="J29" s="10" t="s">
        <v>2</v>
      </c>
      <c r="K29" s="10" t="s">
        <v>2</v>
      </c>
      <c r="L29" s="10"/>
      <c r="M29" s="7" t="s">
        <v>96</v>
      </c>
      <c r="N29" s="1">
        <v>4824</v>
      </c>
      <c r="O29" s="1"/>
      <c r="P29" s="1">
        <f t="shared" si="2"/>
        <v>1061.28</v>
      </c>
      <c r="Q29" s="1">
        <f t="shared" si="3"/>
        <v>5885.28</v>
      </c>
    </row>
    <row r="30" spans="1:17" ht="54.95" customHeight="1" x14ac:dyDescent="0.25">
      <c r="A30" s="7">
        <v>26</v>
      </c>
      <c r="B30" s="2" t="s">
        <v>23</v>
      </c>
      <c r="C30" s="22">
        <v>43160</v>
      </c>
      <c r="D30" s="7" t="s">
        <v>97</v>
      </c>
      <c r="E30" s="7"/>
      <c r="F30" s="19" t="s">
        <v>44</v>
      </c>
      <c r="G30" s="19"/>
      <c r="H30" s="20" t="s">
        <v>99</v>
      </c>
      <c r="I30" s="19" t="s">
        <v>12</v>
      </c>
      <c r="J30" s="10" t="s">
        <v>2</v>
      </c>
      <c r="K30" s="10" t="s">
        <v>2</v>
      </c>
      <c r="L30" s="10"/>
      <c r="M30" s="7" t="s">
        <v>98</v>
      </c>
      <c r="N30" s="1">
        <v>12000</v>
      </c>
      <c r="O30" s="1">
        <f>N30*5%</f>
        <v>600</v>
      </c>
      <c r="P30" s="1">
        <f t="shared" si="2"/>
        <v>2772</v>
      </c>
      <c r="Q30" s="1">
        <f t="shared" si="3"/>
        <v>15372</v>
      </c>
    </row>
    <row r="31" spans="1:17" ht="54.95" customHeight="1" x14ac:dyDescent="0.25">
      <c r="A31" s="7">
        <v>27</v>
      </c>
      <c r="B31" s="2" t="s">
        <v>22</v>
      </c>
      <c r="C31" s="22">
        <v>43172</v>
      </c>
      <c r="D31" s="7" t="s">
        <v>100</v>
      </c>
      <c r="E31" s="7" t="s">
        <v>101</v>
      </c>
      <c r="F31" s="19" t="s">
        <v>43</v>
      </c>
      <c r="G31" s="19"/>
      <c r="H31" s="20" t="s">
        <v>102</v>
      </c>
      <c r="I31" s="19" t="s">
        <v>12</v>
      </c>
      <c r="J31" s="10" t="s">
        <v>2</v>
      </c>
      <c r="K31" s="10" t="s">
        <v>2</v>
      </c>
      <c r="L31" s="10"/>
      <c r="M31" s="7" t="s">
        <v>103</v>
      </c>
      <c r="N31" s="1">
        <v>16696.57</v>
      </c>
      <c r="O31" s="1">
        <f>N31*2%</f>
        <v>333.9314</v>
      </c>
      <c r="P31" s="1">
        <f t="shared" si="2"/>
        <v>3746.7103080000002</v>
      </c>
      <c r="Q31" s="1">
        <f t="shared" si="3"/>
        <v>20777.211708000003</v>
      </c>
    </row>
    <row r="32" spans="1:17" ht="54.95" customHeight="1" x14ac:dyDescent="0.25">
      <c r="A32" s="7">
        <v>28</v>
      </c>
      <c r="B32" s="2" t="s">
        <v>22</v>
      </c>
      <c r="C32" s="22">
        <v>43172</v>
      </c>
      <c r="D32" s="9" t="s">
        <v>104</v>
      </c>
      <c r="E32" s="7" t="s">
        <v>101</v>
      </c>
      <c r="F32" s="19" t="s">
        <v>43</v>
      </c>
      <c r="G32" s="19"/>
      <c r="H32" s="20" t="s">
        <v>105</v>
      </c>
      <c r="I32" s="19" t="s">
        <v>12</v>
      </c>
      <c r="J32" s="10" t="s">
        <v>2</v>
      </c>
      <c r="K32" s="10" t="s">
        <v>2</v>
      </c>
      <c r="L32" s="10"/>
      <c r="M32" s="7" t="s">
        <v>199</v>
      </c>
      <c r="N32" s="1">
        <v>14558.36</v>
      </c>
      <c r="O32" s="1"/>
      <c r="P32" s="1">
        <f t="shared" si="2"/>
        <v>3202.8392000000003</v>
      </c>
      <c r="Q32" s="1">
        <f t="shared" si="3"/>
        <v>17761.199200000003</v>
      </c>
    </row>
    <row r="33" spans="1:17" ht="54.95" customHeight="1" x14ac:dyDescent="0.25">
      <c r="A33" s="7">
        <v>29</v>
      </c>
      <c r="B33" s="2" t="s">
        <v>22</v>
      </c>
      <c r="C33" s="22">
        <v>43172</v>
      </c>
      <c r="D33" s="9" t="s">
        <v>106</v>
      </c>
      <c r="E33" s="7" t="s">
        <v>101</v>
      </c>
      <c r="F33" s="19" t="s">
        <v>43</v>
      </c>
      <c r="G33" s="19"/>
      <c r="H33" s="20" t="s">
        <v>105</v>
      </c>
      <c r="I33" s="19" t="s">
        <v>12</v>
      </c>
      <c r="J33" s="10" t="s">
        <v>2</v>
      </c>
      <c r="K33" s="10" t="s">
        <v>2</v>
      </c>
      <c r="L33" s="10"/>
      <c r="M33" s="7" t="s">
        <v>116</v>
      </c>
      <c r="N33" s="1">
        <v>25133.13</v>
      </c>
      <c r="O33" s="1"/>
      <c r="P33" s="1">
        <f t="shared" si="2"/>
        <v>5529.2885999999999</v>
      </c>
      <c r="Q33" s="1">
        <f t="shared" si="3"/>
        <v>30662.418600000001</v>
      </c>
    </row>
    <row r="34" spans="1:17" ht="54.95" customHeight="1" x14ac:dyDescent="0.25">
      <c r="A34" s="7">
        <v>30</v>
      </c>
      <c r="B34" s="2" t="s">
        <v>22</v>
      </c>
      <c r="C34" s="22">
        <v>43172</v>
      </c>
      <c r="D34" s="16" t="s">
        <v>107</v>
      </c>
      <c r="E34" s="7" t="s">
        <v>101</v>
      </c>
      <c r="F34" s="19" t="s">
        <v>43</v>
      </c>
      <c r="G34" s="19"/>
      <c r="H34" s="20" t="s">
        <v>105</v>
      </c>
      <c r="I34" s="19" t="s">
        <v>12</v>
      </c>
      <c r="J34" s="10" t="s">
        <v>2</v>
      </c>
      <c r="K34" s="10" t="s">
        <v>2</v>
      </c>
      <c r="L34" s="10"/>
      <c r="M34" s="7" t="s">
        <v>117</v>
      </c>
      <c r="N34" s="1">
        <v>6830.15</v>
      </c>
      <c r="O34" s="1"/>
      <c r="P34" s="1">
        <f t="shared" si="2"/>
        <v>1502.633</v>
      </c>
      <c r="Q34" s="1">
        <f t="shared" si="3"/>
        <v>8332.7829999999994</v>
      </c>
    </row>
    <row r="35" spans="1:17" ht="54.95" customHeight="1" x14ac:dyDescent="0.25">
      <c r="A35" s="7">
        <v>31</v>
      </c>
      <c r="B35" s="2" t="s">
        <v>22</v>
      </c>
      <c r="C35" s="22">
        <v>43172</v>
      </c>
      <c r="D35" s="9" t="s">
        <v>108</v>
      </c>
      <c r="E35" s="7" t="s">
        <v>101</v>
      </c>
      <c r="F35" s="19"/>
      <c r="G35" s="19"/>
      <c r="H35" s="20" t="s">
        <v>105</v>
      </c>
      <c r="I35" s="19" t="s">
        <v>12</v>
      </c>
      <c r="J35" s="10" t="s">
        <v>2</v>
      </c>
      <c r="K35" s="10" t="s">
        <v>2</v>
      </c>
      <c r="L35" s="10"/>
      <c r="M35" s="7" t="s">
        <v>118</v>
      </c>
      <c r="N35" s="1">
        <v>6625.25</v>
      </c>
      <c r="O35" s="1"/>
      <c r="P35" s="1">
        <f t="shared" si="2"/>
        <v>1457.5550000000001</v>
      </c>
      <c r="Q35" s="1">
        <f t="shared" si="3"/>
        <v>8082.8050000000003</v>
      </c>
    </row>
    <row r="36" spans="1:17" ht="54.95" customHeight="1" x14ac:dyDescent="0.25">
      <c r="A36" s="7">
        <v>32</v>
      </c>
      <c r="B36" s="2" t="s">
        <v>22</v>
      </c>
      <c r="C36" s="22">
        <v>43172</v>
      </c>
      <c r="D36" s="16" t="s">
        <v>109</v>
      </c>
      <c r="E36" s="7" t="s">
        <v>101</v>
      </c>
      <c r="F36" s="19" t="s">
        <v>43</v>
      </c>
      <c r="G36" s="19"/>
      <c r="H36" s="20" t="s">
        <v>105</v>
      </c>
      <c r="I36" s="19" t="s">
        <v>12</v>
      </c>
      <c r="J36" s="10"/>
      <c r="K36" s="15"/>
      <c r="L36" s="15"/>
      <c r="M36" s="7" t="s">
        <v>119</v>
      </c>
      <c r="N36" s="1">
        <v>4158.25</v>
      </c>
      <c r="O36" s="1"/>
      <c r="P36" s="1">
        <f t="shared" si="2"/>
        <v>914.81500000000005</v>
      </c>
      <c r="Q36" s="1">
        <f t="shared" si="3"/>
        <v>5073.0650000000005</v>
      </c>
    </row>
    <row r="37" spans="1:17" ht="54.95" customHeight="1" x14ac:dyDescent="0.25">
      <c r="A37" s="7">
        <v>33</v>
      </c>
      <c r="B37" s="2" t="s">
        <v>22</v>
      </c>
      <c r="C37" s="22">
        <v>43172</v>
      </c>
      <c r="D37" s="9" t="s">
        <v>110</v>
      </c>
      <c r="E37" s="7" t="s">
        <v>101</v>
      </c>
      <c r="F37" s="19" t="s">
        <v>43</v>
      </c>
      <c r="G37" s="19"/>
      <c r="H37" s="20" t="s">
        <v>105</v>
      </c>
      <c r="I37" s="19" t="s">
        <v>12</v>
      </c>
      <c r="J37" s="10" t="s">
        <v>2</v>
      </c>
      <c r="K37" s="10" t="s">
        <v>2</v>
      </c>
      <c r="L37" s="10"/>
      <c r="M37" s="7" t="s">
        <v>120</v>
      </c>
      <c r="N37" s="1">
        <v>43222.89</v>
      </c>
      <c r="O37" s="1"/>
      <c r="P37" s="1">
        <f t="shared" si="2"/>
        <v>9509.0357999999997</v>
      </c>
      <c r="Q37" s="1">
        <f t="shared" si="3"/>
        <v>52731.925799999997</v>
      </c>
    </row>
    <row r="38" spans="1:17" ht="54.95" customHeight="1" x14ac:dyDescent="0.25">
      <c r="A38" s="7">
        <v>34</v>
      </c>
      <c r="B38" s="2" t="s">
        <v>22</v>
      </c>
      <c r="C38" s="22">
        <v>43172</v>
      </c>
      <c r="D38" s="9" t="s">
        <v>111</v>
      </c>
      <c r="E38" s="7" t="s">
        <v>101</v>
      </c>
      <c r="F38" s="19" t="s">
        <v>43</v>
      </c>
      <c r="G38" s="19"/>
      <c r="H38" s="20" t="s">
        <v>105</v>
      </c>
      <c r="I38" s="19" t="s">
        <v>12</v>
      </c>
      <c r="J38" s="10" t="s">
        <v>2</v>
      </c>
      <c r="K38" s="10" t="s">
        <v>2</v>
      </c>
      <c r="L38" s="10"/>
      <c r="M38" s="7" t="s">
        <v>121</v>
      </c>
      <c r="N38" s="1">
        <v>7870.89</v>
      </c>
      <c r="O38" s="1"/>
      <c r="P38" s="1">
        <f t="shared" si="2"/>
        <v>1731.5958000000001</v>
      </c>
      <c r="Q38" s="1">
        <f t="shared" si="3"/>
        <v>9602.4858000000004</v>
      </c>
    </row>
    <row r="39" spans="1:17" ht="54.95" customHeight="1" x14ac:dyDescent="0.25">
      <c r="A39" s="7">
        <v>35</v>
      </c>
      <c r="B39" s="2" t="s">
        <v>22</v>
      </c>
      <c r="C39" s="22">
        <v>43172</v>
      </c>
      <c r="D39" s="16" t="s">
        <v>112</v>
      </c>
      <c r="E39" s="7" t="s">
        <v>101</v>
      </c>
      <c r="F39" s="19" t="s">
        <v>43</v>
      </c>
      <c r="G39" s="19"/>
      <c r="H39" s="20" t="s">
        <v>105</v>
      </c>
      <c r="I39" s="19" t="s">
        <v>12</v>
      </c>
      <c r="J39" s="10" t="s">
        <v>2</v>
      </c>
      <c r="K39" s="10" t="s">
        <v>2</v>
      </c>
      <c r="L39" s="10"/>
      <c r="M39" s="7" t="s">
        <v>122</v>
      </c>
      <c r="N39" s="1">
        <v>20058.490000000002</v>
      </c>
      <c r="O39" s="1"/>
      <c r="P39" s="1">
        <f t="shared" si="2"/>
        <v>4412.8678</v>
      </c>
      <c r="Q39" s="1">
        <f t="shared" si="3"/>
        <v>24471.357800000002</v>
      </c>
    </row>
    <row r="40" spans="1:17" ht="54.95" customHeight="1" x14ac:dyDescent="0.25">
      <c r="A40" s="7">
        <v>36</v>
      </c>
      <c r="B40" s="2" t="s">
        <v>22</v>
      </c>
      <c r="C40" s="22">
        <v>43172</v>
      </c>
      <c r="D40" s="9" t="s">
        <v>113</v>
      </c>
      <c r="E40" s="7" t="s">
        <v>101</v>
      </c>
      <c r="F40" s="19" t="s">
        <v>43</v>
      </c>
      <c r="G40" s="19"/>
      <c r="H40" s="20" t="s">
        <v>105</v>
      </c>
      <c r="I40" s="19" t="s">
        <v>12</v>
      </c>
      <c r="J40" s="10" t="s">
        <v>2</v>
      </c>
      <c r="K40" s="10" t="s">
        <v>2</v>
      </c>
      <c r="L40" s="10"/>
      <c r="M40" s="7" t="s">
        <v>123</v>
      </c>
      <c r="N40" s="1">
        <v>14581.59</v>
      </c>
      <c r="O40" s="1"/>
      <c r="P40" s="1">
        <f t="shared" si="2"/>
        <v>3207.9497999999999</v>
      </c>
      <c r="Q40" s="1">
        <f t="shared" si="3"/>
        <v>17789.539799999999</v>
      </c>
    </row>
    <row r="41" spans="1:17" ht="54.95" customHeight="1" x14ac:dyDescent="0.25">
      <c r="A41" s="7">
        <v>37</v>
      </c>
      <c r="B41" s="2" t="s">
        <v>22</v>
      </c>
      <c r="C41" s="22">
        <v>43172</v>
      </c>
      <c r="D41" s="17" t="s">
        <v>114</v>
      </c>
      <c r="E41" s="7" t="s">
        <v>101</v>
      </c>
      <c r="F41" s="19" t="s">
        <v>43</v>
      </c>
      <c r="G41" s="19"/>
      <c r="H41" s="20" t="s">
        <v>105</v>
      </c>
      <c r="I41" s="19" t="s">
        <v>12</v>
      </c>
      <c r="J41" s="10" t="s">
        <v>2</v>
      </c>
      <c r="K41" s="10" t="s">
        <v>2</v>
      </c>
      <c r="L41" s="10"/>
      <c r="M41" s="7" t="s">
        <v>124</v>
      </c>
      <c r="N41" s="1">
        <v>2468.14</v>
      </c>
      <c r="O41" s="1"/>
      <c r="P41" s="1">
        <f t="shared" si="2"/>
        <v>542.99079999999992</v>
      </c>
      <c r="Q41" s="1">
        <f t="shared" si="3"/>
        <v>3011.1307999999999</v>
      </c>
    </row>
    <row r="42" spans="1:17" ht="54.95" customHeight="1" x14ac:dyDescent="0.25">
      <c r="A42" s="7">
        <v>38</v>
      </c>
      <c r="B42" s="2" t="s">
        <v>22</v>
      </c>
      <c r="C42" s="22">
        <v>43172</v>
      </c>
      <c r="D42" s="3" t="s">
        <v>115</v>
      </c>
      <c r="E42" s="7" t="s">
        <v>101</v>
      </c>
      <c r="F42" s="19" t="s">
        <v>43</v>
      </c>
      <c r="G42" s="19"/>
      <c r="H42" s="20" t="s">
        <v>105</v>
      </c>
      <c r="I42" s="19" t="s">
        <v>12</v>
      </c>
      <c r="J42" s="10" t="s">
        <v>2</v>
      </c>
      <c r="K42" s="10" t="s">
        <v>2</v>
      </c>
      <c r="L42" s="10"/>
      <c r="M42" s="7" t="s">
        <v>125</v>
      </c>
      <c r="N42" s="1">
        <v>4042.93</v>
      </c>
      <c r="O42" s="1"/>
      <c r="P42" s="1">
        <f t="shared" si="2"/>
        <v>889.44459999999992</v>
      </c>
      <c r="Q42" s="1">
        <f t="shared" si="3"/>
        <v>4932.3746000000001</v>
      </c>
    </row>
    <row r="43" spans="1:17" ht="54.95" customHeight="1" x14ac:dyDescent="0.25">
      <c r="A43" s="7">
        <v>39</v>
      </c>
      <c r="B43" s="2" t="s">
        <v>22</v>
      </c>
      <c r="C43" s="22">
        <v>43172</v>
      </c>
      <c r="D43" s="7" t="s">
        <v>126</v>
      </c>
      <c r="E43" s="7"/>
      <c r="F43" s="19" t="s">
        <v>43</v>
      </c>
      <c r="G43" s="19"/>
      <c r="H43" s="20" t="s">
        <v>127</v>
      </c>
      <c r="I43" s="19" t="s">
        <v>12</v>
      </c>
      <c r="J43" s="10" t="s">
        <v>2</v>
      </c>
      <c r="K43" s="10" t="s">
        <v>2</v>
      </c>
      <c r="L43" s="10"/>
      <c r="M43" s="7" t="s">
        <v>128</v>
      </c>
      <c r="N43" s="1">
        <v>1200</v>
      </c>
      <c r="O43" s="1"/>
      <c r="P43" s="1">
        <f t="shared" si="2"/>
        <v>264</v>
      </c>
      <c r="Q43" s="1">
        <f t="shared" si="3"/>
        <v>1464</v>
      </c>
    </row>
    <row r="44" spans="1:17" ht="54.95" customHeight="1" x14ac:dyDescent="0.25">
      <c r="A44" s="7">
        <v>40</v>
      </c>
      <c r="B44" s="2" t="s">
        <v>22</v>
      </c>
      <c r="C44" s="22">
        <v>43172</v>
      </c>
      <c r="D44" s="7" t="s">
        <v>200</v>
      </c>
      <c r="E44" s="7"/>
      <c r="F44" s="19" t="s">
        <v>39</v>
      </c>
      <c r="G44" s="19"/>
      <c r="H44" s="20" t="s">
        <v>201</v>
      </c>
      <c r="I44" s="19" t="s">
        <v>12</v>
      </c>
      <c r="J44" s="10" t="s">
        <v>2</v>
      </c>
      <c r="K44" s="10" t="s">
        <v>2</v>
      </c>
      <c r="L44" s="27"/>
      <c r="M44" s="9" t="s">
        <v>96</v>
      </c>
      <c r="N44" s="1">
        <v>1548</v>
      </c>
      <c r="O44" s="9"/>
      <c r="P44" s="9">
        <f t="shared" si="2"/>
        <v>340.56</v>
      </c>
      <c r="Q44" s="1">
        <f t="shared" si="3"/>
        <v>1888.56</v>
      </c>
    </row>
    <row r="45" spans="1:17" ht="54.95" customHeight="1" x14ac:dyDescent="0.25">
      <c r="A45" s="7">
        <v>41</v>
      </c>
      <c r="B45" s="2" t="s">
        <v>23</v>
      </c>
      <c r="C45" s="22">
        <v>43174</v>
      </c>
      <c r="D45" s="7" t="s">
        <v>129</v>
      </c>
      <c r="E45" s="7"/>
      <c r="F45" s="19" t="s">
        <v>44</v>
      </c>
      <c r="G45" s="19"/>
      <c r="H45" s="20" t="s">
        <v>130</v>
      </c>
      <c r="I45" s="19" t="s">
        <v>12</v>
      </c>
      <c r="J45" s="10" t="s">
        <v>2</v>
      </c>
      <c r="K45" s="10" t="s">
        <v>2</v>
      </c>
      <c r="L45" s="10"/>
      <c r="M45" s="7" t="s">
        <v>131</v>
      </c>
      <c r="N45" s="1">
        <v>2000</v>
      </c>
      <c r="O45" s="1">
        <f>N45*4%</f>
        <v>80</v>
      </c>
      <c r="P45" s="1">
        <f>(O45+N45)*0.22</f>
        <v>457.6</v>
      </c>
      <c r="Q45" s="1">
        <f t="shared" si="3"/>
        <v>2537.6</v>
      </c>
    </row>
    <row r="46" spans="1:17" ht="54.95" customHeight="1" x14ac:dyDescent="0.25">
      <c r="A46" s="7">
        <v>42</v>
      </c>
      <c r="B46" s="2" t="s">
        <v>22</v>
      </c>
      <c r="C46" s="22">
        <v>43175</v>
      </c>
      <c r="D46" s="7" t="s">
        <v>132</v>
      </c>
      <c r="E46" s="7"/>
      <c r="F46" s="19" t="s">
        <v>17</v>
      </c>
      <c r="G46" s="19"/>
      <c r="H46" s="20" t="s">
        <v>133</v>
      </c>
      <c r="I46" s="19" t="s">
        <v>12</v>
      </c>
      <c r="J46" s="10" t="s">
        <v>2</v>
      </c>
      <c r="K46" s="10" t="s">
        <v>2</v>
      </c>
      <c r="L46" s="10"/>
      <c r="M46" s="7" t="s">
        <v>134</v>
      </c>
      <c r="N46" s="1">
        <v>28800</v>
      </c>
      <c r="O46" s="1"/>
      <c r="P46" s="1">
        <f t="shared" si="2"/>
        <v>6336</v>
      </c>
      <c r="Q46" s="1">
        <f t="shared" si="3"/>
        <v>35136</v>
      </c>
    </row>
    <row r="47" spans="1:17" ht="54.95" customHeight="1" x14ac:dyDescent="0.25">
      <c r="A47" s="7">
        <v>43</v>
      </c>
      <c r="B47" s="2"/>
      <c r="C47" s="22">
        <v>43180</v>
      </c>
      <c r="D47" s="7"/>
      <c r="E47" s="7"/>
      <c r="F47" s="19" t="s">
        <v>43</v>
      </c>
      <c r="G47" s="19"/>
      <c r="H47" s="20"/>
      <c r="I47" s="19" t="s">
        <v>18</v>
      </c>
      <c r="J47" s="10" t="s">
        <v>2</v>
      </c>
      <c r="K47" s="10" t="s">
        <v>2</v>
      </c>
      <c r="L47" s="10"/>
      <c r="M47" s="7"/>
      <c r="N47" s="1"/>
      <c r="O47" s="1"/>
      <c r="P47" s="1">
        <f t="shared" si="2"/>
        <v>0</v>
      </c>
      <c r="Q47" s="1">
        <f t="shared" si="3"/>
        <v>0</v>
      </c>
    </row>
    <row r="48" spans="1:17" ht="54.95" customHeight="1" x14ac:dyDescent="0.25">
      <c r="A48" s="7">
        <v>44</v>
      </c>
      <c r="B48" s="2" t="s">
        <v>22</v>
      </c>
      <c r="C48" s="22">
        <v>43182</v>
      </c>
      <c r="D48" s="7" t="s">
        <v>135</v>
      </c>
      <c r="E48" s="7"/>
      <c r="F48" s="19" t="s">
        <v>43</v>
      </c>
      <c r="G48" s="19"/>
      <c r="H48" s="20" t="s">
        <v>136</v>
      </c>
      <c r="I48" s="19" t="s">
        <v>12</v>
      </c>
      <c r="J48" s="10" t="s">
        <v>2</v>
      </c>
      <c r="K48" s="10" t="s">
        <v>2</v>
      </c>
      <c r="L48" s="10"/>
      <c r="M48" s="7" t="s">
        <v>78</v>
      </c>
      <c r="N48" s="1">
        <v>3200</v>
      </c>
      <c r="O48" s="1">
        <f>N48*2%</f>
        <v>64</v>
      </c>
      <c r="P48" s="1">
        <f t="shared" si="2"/>
        <v>718.08</v>
      </c>
      <c r="Q48" s="1">
        <f t="shared" si="3"/>
        <v>3982.08</v>
      </c>
    </row>
    <row r="49" spans="1:17" ht="54.95" customHeight="1" x14ac:dyDescent="0.25">
      <c r="A49" s="7">
        <v>45</v>
      </c>
      <c r="B49" s="2" t="s">
        <v>22</v>
      </c>
      <c r="C49" s="22">
        <v>43185</v>
      </c>
      <c r="D49" s="7" t="s">
        <v>137</v>
      </c>
      <c r="E49" s="7"/>
      <c r="F49" s="19" t="s">
        <v>39</v>
      </c>
      <c r="G49" s="19"/>
      <c r="H49" s="20" t="s">
        <v>138</v>
      </c>
      <c r="I49" s="19" t="s">
        <v>12</v>
      </c>
      <c r="J49" s="10" t="s">
        <v>2</v>
      </c>
      <c r="K49" s="10" t="s">
        <v>2</v>
      </c>
      <c r="L49" s="10"/>
      <c r="M49" s="7" t="s">
        <v>139</v>
      </c>
      <c r="N49" s="1">
        <v>15900</v>
      </c>
      <c r="O49" s="1"/>
      <c r="P49" s="1">
        <f t="shared" si="2"/>
        <v>3498</v>
      </c>
      <c r="Q49" s="1">
        <f t="shared" si="3"/>
        <v>19398</v>
      </c>
    </row>
    <row r="50" spans="1:17" ht="54.95" customHeight="1" x14ac:dyDescent="0.25">
      <c r="A50" s="7">
        <v>46</v>
      </c>
      <c r="B50" s="2" t="s">
        <v>22</v>
      </c>
      <c r="C50" s="22">
        <v>43189</v>
      </c>
      <c r="D50" s="7" t="s">
        <v>140</v>
      </c>
      <c r="E50" s="7"/>
      <c r="F50" s="19" t="s">
        <v>42</v>
      </c>
      <c r="G50" s="19"/>
      <c r="H50" s="20" t="s">
        <v>141</v>
      </c>
      <c r="I50" s="19" t="s">
        <v>12</v>
      </c>
      <c r="J50" s="10" t="s">
        <v>2</v>
      </c>
      <c r="K50" s="10" t="s">
        <v>2</v>
      </c>
      <c r="L50" s="10"/>
      <c r="M50" s="7" t="s">
        <v>3</v>
      </c>
      <c r="N50" s="1">
        <v>15504</v>
      </c>
      <c r="O50" s="1"/>
      <c r="P50" s="1">
        <f t="shared" si="2"/>
        <v>3410.88</v>
      </c>
      <c r="Q50" s="1">
        <f t="shared" si="3"/>
        <v>18914.88</v>
      </c>
    </row>
    <row r="51" spans="1:17" ht="54.95" customHeight="1" x14ac:dyDescent="0.25">
      <c r="A51" s="7">
        <v>47</v>
      </c>
      <c r="B51" s="2" t="s">
        <v>22</v>
      </c>
      <c r="C51" s="22">
        <v>43189</v>
      </c>
      <c r="D51" s="7" t="s">
        <v>147</v>
      </c>
      <c r="E51" s="7" t="s">
        <v>142</v>
      </c>
      <c r="F51" s="19" t="s">
        <v>17</v>
      </c>
      <c r="G51" s="19"/>
      <c r="H51" s="20" t="s">
        <v>149</v>
      </c>
      <c r="I51" s="19" t="s">
        <v>12</v>
      </c>
      <c r="J51" s="10" t="s">
        <v>2</v>
      </c>
      <c r="K51" s="10" t="s">
        <v>2</v>
      </c>
      <c r="L51" s="10"/>
      <c r="M51" s="7" t="s">
        <v>45</v>
      </c>
      <c r="N51" s="1">
        <v>700</v>
      </c>
      <c r="O51" s="1"/>
      <c r="P51" s="1">
        <f t="shared" si="2"/>
        <v>154</v>
      </c>
      <c r="Q51" s="1">
        <f t="shared" si="3"/>
        <v>854</v>
      </c>
    </row>
    <row r="52" spans="1:17" ht="54.95" customHeight="1" x14ac:dyDescent="0.25">
      <c r="A52" s="7">
        <v>48</v>
      </c>
      <c r="B52" s="2" t="s">
        <v>23</v>
      </c>
      <c r="C52" s="22">
        <v>43189</v>
      </c>
      <c r="D52" s="7" t="s">
        <v>143</v>
      </c>
      <c r="E52" s="7"/>
      <c r="F52" s="19" t="s">
        <v>40</v>
      </c>
      <c r="G52" s="19"/>
      <c r="H52" s="20" t="s">
        <v>144</v>
      </c>
      <c r="I52" s="19" t="s">
        <v>12</v>
      </c>
      <c r="J52" s="10" t="s">
        <v>2</v>
      </c>
      <c r="K52" s="10" t="s">
        <v>2</v>
      </c>
      <c r="L52" s="10"/>
      <c r="M52" s="7" t="s">
        <v>145</v>
      </c>
      <c r="N52" s="1">
        <v>1200</v>
      </c>
      <c r="O52" s="1">
        <f>N52*2%</f>
        <v>24</v>
      </c>
      <c r="P52" s="1">
        <f t="shared" si="2"/>
        <v>269.28000000000003</v>
      </c>
      <c r="Q52" s="1">
        <f t="shared" si="3"/>
        <v>1493.28</v>
      </c>
    </row>
    <row r="53" spans="1:17" ht="54.95" customHeight="1" x14ac:dyDescent="0.25">
      <c r="A53" s="7">
        <v>49</v>
      </c>
      <c r="B53" s="2" t="s">
        <v>22</v>
      </c>
      <c r="C53" s="22">
        <v>43195</v>
      </c>
      <c r="D53" s="7" t="s">
        <v>146</v>
      </c>
      <c r="E53" s="7" t="s">
        <v>142</v>
      </c>
      <c r="F53" s="19" t="s">
        <v>17</v>
      </c>
      <c r="G53" s="19"/>
      <c r="H53" s="20" t="s">
        <v>148</v>
      </c>
      <c r="I53" s="19" t="s">
        <v>12</v>
      </c>
      <c r="J53" s="10" t="s">
        <v>2</v>
      </c>
      <c r="K53" s="10" t="s">
        <v>2</v>
      </c>
      <c r="L53" s="10"/>
      <c r="M53" s="7" t="s">
        <v>6</v>
      </c>
      <c r="N53" s="1">
        <v>1378</v>
      </c>
      <c r="O53" s="1"/>
      <c r="P53" s="1">
        <f t="shared" si="2"/>
        <v>303.16000000000003</v>
      </c>
      <c r="Q53" s="1">
        <f t="shared" si="3"/>
        <v>1681.16</v>
      </c>
    </row>
    <row r="54" spans="1:17" ht="54.95" customHeight="1" x14ac:dyDescent="0.25">
      <c r="A54" s="7">
        <v>50</v>
      </c>
      <c r="B54" s="2" t="s">
        <v>23</v>
      </c>
      <c r="C54" s="22">
        <v>43199</v>
      </c>
      <c r="D54" s="7" t="s">
        <v>150</v>
      </c>
      <c r="E54" s="7"/>
      <c r="F54" s="19" t="s">
        <v>43</v>
      </c>
      <c r="G54" s="19"/>
      <c r="H54" s="20" t="s">
        <v>151</v>
      </c>
      <c r="I54" s="19" t="s">
        <v>12</v>
      </c>
      <c r="J54" s="10" t="s">
        <v>2</v>
      </c>
      <c r="K54" s="10" t="s">
        <v>2</v>
      </c>
      <c r="L54" s="10"/>
      <c r="M54" s="7" t="s">
        <v>7</v>
      </c>
      <c r="N54" s="1">
        <v>2350</v>
      </c>
      <c r="O54" s="1"/>
      <c r="P54" s="1">
        <f t="shared" si="2"/>
        <v>517</v>
      </c>
      <c r="Q54" s="1">
        <f t="shared" si="3"/>
        <v>2867</v>
      </c>
    </row>
    <row r="55" spans="1:17" ht="54.95" customHeight="1" x14ac:dyDescent="0.25">
      <c r="A55" s="7">
        <v>51</v>
      </c>
      <c r="B55" s="2" t="s">
        <v>23</v>
      </c>
      <c r="C55" s="22">
        <v>43206</v>
      </c>
      <c r="D55" s="7" t="s">
        <v>152</v>
      </c>
      <c r="E55" s="7"/>
      <c r="F55" s="19" t="s">
        <v>17</v>
      </c>
      <c r="G55" s="19"/>
      <c r="H55" s="20" t="s">
        <v>153</v>
      </c>
      <c r="I55" s="19" t="s">
        <v>12</v>
      </c>
      <c r="J55" s="10" t="s">
        <v>2</v>
      </c>
      <c r="K55" s="10" t="s">
        <v>2</v>
      </c>
      <c r="L55" s="10"/>
      <c r="M55" s="7" t="s">
        <v>154</v>
      </c>
      <c r="N55" s="1">
        <v>18750</v>
      </c>
      <c r="O55" s="1">
        <f>N55*5%</f>
        <v>937.5</v>
      </c>
      <c r="P55" s="1">
        <f t="shared" si="2"/>
        <v>4331.25</v>
      </c>
      <c r="Q55" s="1">
        <f t="shared" si="3"/>
        <v>24018.75</v>
      </c>
    </row>
    <row r="56" spans="1:17" ht="54.95" customHeight="1" x14ac:dyDescent="0.25">
      <c r="A56" s="7">
        <v>52</v>
      </c>
      <c r="B56" s="2" t="s">
        <v>22</v>
      </c>
      <c r="C56" s="22">
        <v>43207</v>
      </c>
      <c r="D56" s="7" t="s">
        <v>155</v>
      </c>
      <c r="E56" s="7"/>
      <c r="F56" s="19" t="s">
        <v>39</v>
      </c>
      <c r="G56" s="19"/>
      <c r="H56" s="20" t="s">
        <v>156</v>
      </c>
      <c r="I56" s="19" t="s">
        <v>12</v>
      </c>
      <c r="J56" s="10" t="s">
        <v>2</v>
      </c>
      <c r="K56" s="10" t="s">
        <v>2</v>
      </c>
      <c r="L56" s="10"/>
      <c r="M56" s="7" t="s">
        <v>0</v>
      </c>
      <c r="N56" s="1">
        <v>344</v>
      </c>
      <c r="O56" s="1"/>
      <c r="P56" s="1">
        <f t="shared" si="2"/>
        <v>75.680000000000007</v>
      </c>
      <c r="Q56" s="1">
        <f t="shared" si="3"/>
        <v>419.68</v>
      </c>
    </row>
    <row r="57" spans="1:17" ht="54.95" customHeight="1" x14ac:dyDescent="0.25">
      <c r="A57" s="7">
        <v>53</v>
      </c>
      <c r="B57" s="2" t="s">
        <v>22</v>
      </c>
      <c r="C57" s="22">
        <v>43206</v>
      </c>
      <c r="D57" s="7" t="s">
        <v>157</v>
      </c>
      <c r="E57" s="7" t="s">
        <v>142</v>
      </c>
      <c r="F57" s="19" t="s">
        <v>17</v>
      </c>
      <c r="G57" s="19"/>
      <c r="H57" s="20" t="s">
        <v>158</v>
      </c>
      <c r="I57" s="19" t="s">
        <v>12</v>
      </c>
      <c r="J57" s="10" t="s">
        <v>2</v>
      </c>
      <c r="K57" s="10" t="s">
        <v>2</v>
      </c>
      <c r="L57" s="10"/>
      <c r="M57" s="7" t="s">
        <v>159</v>
      </c>
      <c r="N57" s="1">
        <v>2000</v>
      </c>
      <c r="O57" s="1"/>
      <c r="P57" s="1">
        <f t="shared" si="2"/>
        <v>440</v>
      </c>
      <c r="Q57" s="1">
        <f t="shared" si="3"/>
        <v>2440</v>
      </c>
    </row>
    <row r="58" spans="1:17" ht="54.95" customHeight="1" x14ac:dyDescent="0.25">
      <c r="A58" s="7">
        <v>54</v>
      </c>
      <c r="B58" s="2" t="s">
        <v>22</v>
      </c>
      <c r="C58" s="22">
        <v>43214</v>
      </c>
      <c r="D58" s="7" t="s">
        <v>160</v>
      </c>
      <c r="E58" s="7"/>
      <c r="F58" s="19" t="s">
        <v>40</v>
      </c>
      <c r="G58" s="19"/>
      <c r="H58" s="20" t="s">
        <v>161</v>
      </c>
      <c r="I58" s="19" t="s">
        <v>12</v>
      </c>
      <c r="J58" s="10" t="s">
        <v>2</v>
      </c>
      <c r="K58" s="10" t="s">
        <v>2</v>
      </c>
      <c r="L58" s="10"/>
      <c r="M58" s="7" t="s">
        <v>162</v>
      </c>
      <c r="N58" s="1">
        <f>1250+125</f>
        <v>1375</v>
      </c>
      <c r="O58" s="1"/>
      <c r="P58" s="1">
        <f t="shared" si="2"/>
        <v>302.5</v>
      </c>
      <c r="Q58" s="1">
        <f t="shared" si="3"/>
        <v>1677.5</v>
      </c>
    </row>
    <row r="59" spans="1:17" ht="54.95" customHeight="1" x14ac:dyDescent="0.25">
      <c r="A59" s="7">
        <v>55</v>
      </c>
      <c r="B59" s="2" t="s">
        <v>22</v>
      </c>
      <c r="C59" s="22">
        <v>43223</v>
      </c>
      <c r="D59" s="7" t="s">
        <v>163</v>
      </c>
      <c r="E59" s="7"/>
      <c r="F59" s="19" t="s">
        <v>39</v>
      </c>
      <c r="G59" s="19"/>
      <c r="H59" s="20" t="s">
        <v>164</v>
      </c>
      <c r="I59" s="19" t="s">
        <v>12</v>
      </c>
      <c r="J59" s="10" t="s">
        <v>2</v>
      </c>
      <c r="K59" s="10" t="s">
        <v>2</v>
      </c>
      <c r="L59" s="10"/>
      <c r="M59" s="7" t="s">
        <v>165</v>
      </c>
      <c r="N59" s="1">
        <v>4900</v>
      </c>
      <c r="O59" s="1"/>
      <c r="P59" s="1">
        <f t="shared" si="2"/>
        <v>1078</v>
      </c>
      <c r="Q59" s="1">
        <f t="shared" si="3"/>
        <v>5978</v>
      </c>
    </row>
    <row r="60" spans="1:17" ht="54.95" customHeight="1" x14ac:dyDescent="0.25">
      <c r="A60" s="7">
        <v>56</v>
      </c>
      <c r="B60" s="2" t="s">
        <v>22</v>
      </c>
      <c r="C60" s="22">
        <v>43227</v>
      </c>
      <c r="D60" s="7" t="s">
        <v>166</v>
      </c>
      <c r="E60" s="7"/>
      <c r="F60" s="19" t="s">
        <v>39</v>
      </c>
      <c r="G60" s="19"/>
      <c r="H60" s="20" t="s">
        <v>167</v>
      </c>
      <c r="I60" s="19" t="s">
        <v>12</v>
      </c>
      <c r="J60" s="10" t="s">
        <v>2</v>
      </c>
      <c r="K60" s="10" t="s">
        <v>2</v>
      </c>
      <c r="L60" s="10"/>
      <c r="M60" s="7" t="s">
        <v>27</v>
      </c>
      <c r="N60" s="1">
        <f>500+50+250</f>
        <v>800</v>
      </c>
      <c r="O60" s="1"/>
      <c r="P60" s="1">
        <f t="shared" si="2"/>
        <v>176</v>
      </c>
      <c r="Q60" s="1">
        <f t="shared" si="3"/>
        <v>976</v>
      </c>
    </row>
    <row r="61" spans="1:17" ht="54.95" customHeight="1" x14ac:dyDescent="0.25">
      <c r="A61" s="7">
        <v>57</v>
      </c>
      <c r="B61" s="2" t="s">
        <v>22</v>
      </c>
      <c r="C61" s="22">
        <v>43227</v>
      </c>
      <c r="D61" s="7" t="s">
        <v>168</v>
      </c>
      <c r="E61" s="7"/>
      <c r="F61" s="19" t="s">
        <v>17</v>
      </c>
      <c r="G61" s="19"/>
      <c r="H61" s="20" t="s">
        <v>171</v>
      </c>
      <c r="I61" s="19" t="s">
        <v>12</v>
      </c>
      <c r="J61" s="10" t="s">
        <v>2</v>
      </c>
      <c r="K61" s="10" t="s">
        <v>2</v>
      </c>
      <c r="L61" s="10"/>
      <c r="M61" s="7" t="s">
        <v>169</v>
      </c>
      <c r="N61" s="1">
        <v>19000</v>
      </c>
      <c r="O61" s="1">
        <f>N61*4%</f>
        <v>760</v>
      </c>
      <c r="P61" s="18" t="s">
        <v>170</v>
      </c>
      <c r="Q61" s="1">
        <f>N61+O61</f>
        <v>19760</v>
      </c>
    </row>
    <row r="62" spans="1:17" ht="54.95" customHeight="1" x14ac:dyDescent="0.25">
      <c r="A62" s="7">
        <v>58</v>
      </c>
      <c r="B62" s="2" t="s">
        <v>23</v>
      </c>
      <c r="C62" s="22">
        <v>43227</v>
      </c>
      <c r="D62" s="7" t="s">
        <v>172</v>
      </c>
      <c r="E62" s="7"/>
      <c r="F62" s="19" t="s">
        <v>43</v>
      </c>
      <c r="G62" s="19"/>
      <c r="H62" s="20" t="s">
        <v>173</v>
      </c>
      <c r="I62" s="19" t="s">
        <v>12</v>
      </c>
      <c r="J62" s="10" t="s">
        <v>2</v>
      </c>
      <c r="K62" s="10" t="s">
        <v>2</v>
      </c>
      <c r="L62" s="10"/>
      <c r="M62" s="7" t="s">
        <v>27</v>
      </c>
      <c r="N62" s="1">
        <v>500</v>
      </c>
      <c r="O62" s="1"/>
      <c r="P62" s="1">
        <f t="shared" si="2"/>
        <v>110</v>
      </c>
      <c r="Q62" s="1">
        <f t="shared" si="3"/>
        <v>610</v>
      </c>
    </row>
    <row r="63" spans="1:17" ht="54.95" customHeight="1" x14ac:dyDescent="0.25">
      <c r="A63" s="7">
        <v>59</v>
      </c>
      <c r="B63" s="2" t="s">
        <v>22</v>
      </c>
      <c r="C63" s="22">
        <v>43231</v>
      </c>
      <c r="D63" s="7" t="s">
        <v>174</v>
      </c>
      <c r="E63" s="7"/>
      <c r="F63" s="19" t="s">
        <v>39</v>
      </c>
      <c r="G63" s="19"/>
      <c r="H63" s="20" t="s">
        <v>175</v>
      </c>
      <c r="I63" s="19" t="s">
        <v>12</v>
      </c>
      <c r="J63" s="10" t="s">
        <v>2</v>
      </c>
      <c r="K63" s="10" t="s">
        <v>2</v>
      </c>
      <c r="L63" s="10"/>
      <c r="M63" s="7" t="s">
        <v>176</v>
      </c>
      <c r="N63" s="1">
        <v>3600</v>
      </c>
      <c r="O63" s="1"/>
      <c r="P63" s="1">
        <f t="shared" si="2"/>
        <v>792</v>
      </c>
      <c r="Q63" s="1">
        <f t="shared" si="3"/>
        <v>4392</v>
      </c>
    </row>
    <row r="64" spans="1:17" ht="54.95" customHeight="1" x14ac:dyDescent="0.25">
      <c r="A64" s="7">
        <v>60</v>
      </c>
      <c r="B64" s="2" t="s">
        <v>22</v>
      </c>
      <c r="C64" s="22">
        <v>43238</v>
      </c>
      <c r="D64" s="7" t="s">
        <v>178</v>
      </c>
      <c r="E64" s="7" t="s">
        <v>101</v>
      </c>
      <c r="F64" s="19" t="s">
        <v>43</v>
      </c>
      <c r="G64" s="19"/>
      <c r="H64" s="20" t="s">
        <v>177</v>
      </c>
      <c r="I64" s="19" t="s">
        <v>12</v>
      </c>
      <c r="J64" s="10" t="s">
        <v>2</v>
      </c>
      <c r="K64" s="10" t="s">
        <v>2</v>
      </c>
      <c r="L64" s="10"/>
      <c r="M64" s="7" t="s">
        <v>189</v>
      </c>
      <c r="N64" s="1">
        <v>8368.84</v>
      </c>
      <c r="O64" s="1"/>
      <c r="P64" s="1">
        <f t="shared" si="2"/>
        <v>1841.1448</v>
      </c>
      <c r="Q64" s="1">
        <f t="shared" si="3"/>
        <v>10209.9848</v>
      </c>
    </row>
    <row r="65" spans="1:17" ht="54.95" customHeight="1" x14ac:dyDescent="0.25">
      <c r="A65" s="7">
        <v>61</v>
      </c>
      <c r="B65" s="2" t="s">
        <v>22</v>
      </c>
      <c r="C65" s="22">
        <v>43238</v>
      </c>
      <c r="D65" s="7" t="s">
        <v>179</v>
      </c>
      <c r="E65" s="7" t="s">
        <v>101</v>
      </c>
      <c r="F65" s="19" t="s">
        <v>43</v>
      </c>
      <c r="G65" s="19"/>
      <c r="H65" s="20" t="s">
        <v>177</v>
      </c>
      <c r="I65" s="19" t="s">
        <v>12</v>
      </c>
      <c r="J65" s="10" t="s">
        <v>2</v>
      </c>
      <c r="K65" s="10" t="s">
        <v>2</v>
      </c>
      <c r="L65" s="10"/>
      <c r="M65" s="7" t="s">
        <v>116</v>
      </c>
      <c r="N65" s="1">
        <v>13469.89</v>
      </c>
      <c r="O65" s="1"/>
      <c r="P65" s="1">
        <f t="shared" si="2"/>
        <v>2963.3757999999998</v>
      </c>
      <c r="Q65" s="1">
        <f t="shared" si="3"/>
        <v>16433.265800000001</v>
      </c>
    </row>
    <row r="66" spans="1:17" ht="54.95" customHeight="1" x14ac:dyDescent="0.25">
      <c r="A66" s="7">
        <v>62</v>
      </c>
      <c r="B66" s="2" t="s">
        <v>22</v>
      </c>
      <c r="C66" s="22">
        <v>43238</v>
      </c>
      <c r="D66" s="7" t="s">
        <v>180</v>
      </c>
      <c r="E66" s="7" t="s">
        <v>101</v>
      </c>
      <c r="F66" s="19" t="s">
        <v>43</v>
      </c>
      <c r="G66" s="19"/>
      <c r="H66" s="20" t="s">
        <v>177</v>
      </c>
      <c r="I66" s="19" t="s">
        <v>12</v>
      </c>
      <c r="J66" s="10" t="s">
        <v>2</v>
      </c>
      <c r="K66" s="10" t="s">
        <v>2</v>
      </c>
      <c r="L66" s="10"/>
      <c r="M66" s="7" t="s">
        <v>117</v>
      </c>
      <c r="N66" s="1">
        <v>4664.8</v>
      </c>
      <c r="O66" s="1"/>
      <c r="P66" s="1">
        <f t="shared" si="2"/>
        <v>1026.2560000000001</v>
      </c>
      <c r="Q66" s="1">
        <f t="shared" si="3"/>
        <v>5691.0560000000005</v>
      </c>
    </row>
    <row r="67" spans="1:17" ht="54.95" customHeight="1" x14ac:dyDescent="0.25">
      <c r="A67" s="7">
        <v>63</v>
      </c>
      <c r="B67" s="2" t="s">
        <v>22</v>
      </c>
      <c r="C67" s="22">
        <v>43238</v>
      </c>
      <c r="D67" s="7" t="s">
        <v>181</v>
      </c>
      <c r="E67" s="7" t="s">
        <v>101</v>
      </c>
      <c r="F67" s="19" t="s">
        <v>43</v>
      </c>
      <c r="G67" s="19"/>
      <c r="H67" s="20" t="s">
        <v>177</v>
      </c>
      <c r="I67" s="19" t="s">
        <v>12</v>
      </c>
      <c r="J67" s="10" t="s">
        <v>2</v>
      </c>
      <c r="K67" s="10" t="s">
        <v>2</v>
      </c>
      <c r="L67" s="10"/>
      <c r="M67" s="7" t="s">
        <v>118</v>
      </c>
      <c r="N67" s="1">
        <v>4112.8999999999996</v>
      </c>
      <c r="O67" s="1"/>
      <c r="P67" s="1">
        <f t="shared" si="2"/>
        <v>904.83799999999997</v>
      </c>
      <c r="Q67" s="1">
        <f t="shared" si="3"/>
        <v>5017.7379999999994</v>
      </c>
    </row>
    <row r="68" spans="1:17" ht="54.95" customHeight="1" x14ac:dyDescent="0.25">
      <c r="A68" s="7">
        <v>64</v>
      </c>
      <c r="B68" s="2" t="s">
        <v>22</v>
      </c>
      <c r="C68" s="22">
        <v>43238</v>
      </c>
      <c r="D68" s="7" t="s">
        <v>185</v>
      </c>
      <c r="E68" s="7" t="s">
        <v>101</v>
      </c>
      <c r="F68" s="19" t="s">
        <v>43</v>
      </c>
      <c r="G68" s="19"/>
      <c r="H68" s="20" t="s">
        <v>177</v>
      </c>
      <c r="I68" s="19" t="s">
        <v>12</v>
      </c>
      <c r="J68" s="10" t="s">
        <v>2</v>
      </c>
      <c r="K68" s="10" t="s">
        <v>2</v>
      </c>
      <c r="L68" s="10"/>
      <c r="M68" s="7" t="s">
        <v>119</v>
      </c>
      <c r="N68" s="1">
        <v>2407.4699999999998</v>
      </c>
      <c r="O68" s="1"/>
      <c r="P68" s="1">
        <f t="shared" ref="P68:P130" si="6">(O68+N68)*0.22</f>
        <v>529.64339999999993</v>
      </c>
      <c r="Q68" s="1">
        <f t="shared" ref="Q68:Q124" si="7">N68+O68+P68</f>
        <v>2937.1133999999997</v>
      </c>
    </row>
    <row r="69" spans="1:17" ht="54.95" customHeight="1" x14ac:dyDescent="0.25">
      <c r="A69" s="7">
        <v>65</v>
      </c>
      <c r="B69" s="2" t="s">
        <v>22</v>
      </c>
      <c r="C69" s="22">
        <v>43238</v>
      </c>
      <c r="D69" s="7" t="s">
        <v>186</v>
      </c>
      <c r="E69" s="7" t="s">
        <v>101</v>
      </c>
      <c r="F69" s="19" t="s">
        <v>43</v>
      </c>
      <c r="G69" s="19"/>
      <c r="H69" s="20" t="s">
        <v>177</v>
      </c>
      <c r="I69" s="19" t="s">
        <v>12</v>
      </c>
      <c r="J69" s="10" t="s">
        <v>2</v>
      </c>
      <c r="K69" s="10" t="s">
        <v>2</v>
      </c>
      <c r="L69" s="10"/>
      <c r="M69" s="7" t="s">
        <v>120</v>
      </c>
      <c r="N69" s="1">
        <v>12304.2</v>
      </c>
      <c r="O69" s="1"/>
      <c r="P69" s="1">
        <f t="shared" si="6"/>
        <v>2706.924</v>
      </c>
      <c r="Q69" s="1">
        <f t="shared" si="7"/>
        <v>15011.124</v>
      </c>
    </row>
    <row r="70" spans="1:17" ht="54.95" customHeight="1" x14ac:dyDescent="0.25">
      <c r="A70" s="7">
        <v>66</v>
      </c>
      <c r="B70" s="2" t="s">
        <v>22</v>
      </c>
      <c r="C70" s="22">
        <v>43238</v>
      </c>
      <c r="D70" s="7" t="s">
        <v>182</v>
      </c>
      <c r="E70" s="7" t="s">
        <v>101</v>
      </c>
      <c r="F70" s="19" t="s">
        <v>43</v>
      </c>
      <c r="G70" s="19"/>
      <c r="H70" s="20" t="s">
        <v>177</v>
      </c>
      <c r="I70" s="19" t="s">
        <v>12</v>
      </c>
      <c r="J70" s="10" t="s">
        <v>2</v>
      </c>
      <c r="K70" s="10" t="s">
        <v>2</v>
      </c>
      <c r="L70" s="10"/>
      <c r="M70" s="7" t="s">
        <v>121</v>
      </c>
      <c r="N70" s="1">
        <v>4599.87</v>
      </c>
      <c r="O70" s="1"/>
      <c r="P70" s="1">
        <f t="shared" si="6"/>
        <v>1011.9714</v>
      </c>
      <c r="Q70" s="1">
        <f t="shared" si="7"/>
        <v>5611.8414000000002</v>
      </c>
    </row>
    <row r="71" spans="1:17" ht="54.95" customHeight="1" x14ac:dyDescent="0.25">
      <c r="A71" s="7">
        <v>67</v>
      </c>
      <c r="B71" s="2" t="s">
        <v>22</v>
      </c>
      <c r="C71" s="22">
        <v>43238</v>
      </c>
      <c r="D71" s="7" t="s">
        <v>187</v>
      </c>
      <c r="E71" s="7" t="s">
        <v>101</v>
      </c>
      <c r="F71" s="19" t="s">
        <v>43</v>
      </c>
      <c r="G71" s="19"/>
      <c r="H71" s="20" t="s">
        <v>177</v>
      </c>
      <c r="I71" s="19" t="s">
        <v>12</v>
      </c>
      <c r="J71" s="10" t="s">
        <v>2</v>
      </c>
      <c r="K71" s="10" t="s">
        <v>2</v>
      </c>
      <c r="L71" s="10"/>
      <c r="M71" s="7" t="s">
        <v>122</v>
      </c>
      <c r="N71" s="1">
        <v>12140.86</v>
      </c>
      <c r="O71" s="1"/>
      <c r="P71" s="1">
        <f t="shared" si="6"/>
        <v>2670.9892</v>
      </c>
      <c r="Q71" s="1">
        <f t="shared" si="7"/>
        <v>14811.849200000001</v>
      </c>
    </row>
    <row r="72" spans="1:17" ht="54.95" customHeight="1" x14ac:dyDescent="0.25">
      <c r="A72" s="7">
        <v>68</v>
      </c>
      <c r="B72" s="2" t="s">
        <v>22</v>
      </c>
      <c r="C72" s="22">
        <v>43238</v>
      </c>
      <c r="D72" s="7" t="s">
        <v>183</v>
      </c>
      <c r="E72" s="7" t="s">
        <v>101</v>
      </c>
      <c r="F72" s="19" t="s">
        <v>43</v>
      </c>
      <c r="G72" s="19"/>
      <c r="H72" s="20" t="s">
        <v>177</v>
      </c>
      <c r="I72" s="19" t="s">
        <v>12</v>
      </c>
      <c r="J72" s="10" t="s">
        <v>2</v>
      </c>
      <c r="K72" s="10" t="s">
        <v>2</v>
      </c>
      <c r="L72" s="10"/>
      <c r="M72" s="7" t="s">
        <v>123</v>
      </c>
      <c r="N72" s="1">
        <v>8257.24</v>
      </c>
      <c r="O72" s="1"/>
      <c r="P72" s="1">
        <f t="shared" si="6"/>
        <v>1816.5927999999999</v>
      </c>
      <c r="Q72" s="1">
        <f t="shared" si="7"/>
        <v>10073.8328</v>
      </c>
    </row>
    <row r="73" spans="1:17" ht="54.95" customHeight="1" x14ac:dyDescent="0.25">
      <c r="A73" s="7">
        <v>69</v>
      </c>
      <c r="B73" s="2" t="s">
        <v>22</v>
      </c>
      <c r="C73" s="22">
        <v>43238</v>
      </c>
      <c r="D73" s="7" t="s">
        <v>184</v>
      </c>
      <c r="E73" s="7" t="s">
        <v>101</v>
      </c>
      <c r="F73" s="19" t="s">
        <v>43</v>
      </c>
      <c r="G73" s="19"/>
      <c r="H73" s="20" t="s">
        <v>177</v>
      </c>
      <c r="I73" s="19" t="s">
        <v>12</v>
      </c>
      <c r="J73" s="10" t="s">
        <v>2</v>
      </c>
      <c r="K73" s="10" t="s">
        <v>2</v>
      </c>
      <c r="L73" s="10"/>
      <c r="M73" s="7" t="s">
        <v>124</v>
      </c>
      <c r="N73" s="1">
        <v>1967.17</v>
      </c>
      <c r="O73" s="1"/>
      <c r="P73" s="1">
        <f t="shared" si="6"/>
        <v>432.7774</v>
      </c>
      <c r="Q73" s="1">
        <f t="shared" si="7"/>
        <v>2399.9474</v>
      </c>
    </row>
    <row r="74" spans="1:17" ht="54.95" customHeight="1" x14ac:dyDescent="0.25">
      <c r="A74" s="7">
        <v>70</v>
      </c>
      <c r="B74" s="2" t="s">
        <v>22</v>
      </c>
      <c r="C74" s="22">
        <v>43238</v>
      </c>
      <c r="D74" s="7" t="s">
        <v>188</v>
      </c>
      <c r="E74" s="7" t="s">
        <v>101</v>
      </c>
      <c r="F74" s="19" t="s">
        <v>43</v>
      </c>
      <c r="G74" s="19"/>
      <c r="H74" s="20" t="s">
        <v>177</v>
      </c>
      <c r="I74" s="19" t="s">
        <v>12</v>
      </c>
      <c r="J74" s="10" t="s">
        <v>2</v>
      </c>
      <c r="K74" s="10" t="s">
        <v>2</v>
      </c>
      <c r="L74" s="10"/>
      <c r="M74" s="7" t="s">
        <v>125</v>
      </c>
      <c r="N74" s="1">
        <v>2661.11</v>
      </c>
      <c r="O74" s="1"/>
      <c r="P74" s="1">
        <f t="shared" si="6"/>
        <v>585.44420000000002</v>
      </c>
      <c r="Q74" s="1">
        <f t="shared" si="7"/>
        <v>3246.5542</v>
      </c>
    </row>
    <row r="75" spans="1:17" ht="54.95" customHeight="1" x14ac:dyDescent="0.25">
      <c r="A75" s="7">
        <v>71</v>
      </c>
      <c r="B75" s="2" t="s">
        <v>22</v>
      </c>
      <c r="C75" s="22">
        <v>43245</v>
      </c>
      <c r="D75" s="7" t="s">
        <v>190</v>
      </c>
      <c r="E75" s="7"/>
      <c r="F75" s="19" t="s">
        <v>43</v>
      </c>
      <c r="G75" s="19"/>
      <c r="H75" s="20" t="s">
        <v>191</v>
      </c>
      <c r="I75" s="19" t="s">
        <v>12</v>
      </c>
      <c r="J75" s="10">
        <v>3</v>
      </c>
      <c r="K75" s="14" t="s">
        <v>192</v>
      </c>
      <c r="L75" s="14"/>
      <c r="M75" s="7" t="s">
        <v>193</v>
      </c>
      <c r="N75" s="1">
        <v>1250</v>
      </c>
      <c r="O75" s="1"/>
      <c r="P75" s="1">
        <f t="shared" si="6"/>
        <v>275</v>
      </c>
      <c r="Q75" s="1">
        <f t="shared" si="7"/>
        <v>1525</v>
      </c>
    </row>
    <row r="76" spans="1:17" ht="54.95" customHeight="1" x14ac:dyDescent="0.25">
      <c r="A76" s="7">
        <v>72</v>
      </c>
      <c r="B76" s="2" t="s">
        <v>23</v>
      </c>
      <c r="C76" s="22">
        <v>43256</v>
      </c>
      <c r="D76" s="7" t="s">
        <v>194</v>
      </c>
      <c r="E76" s="7"/>
      <c r="F76" s="19" t="s">
        <v>44</v>
      </c>
      <c r="G76" s="19"/>
      <c r="H76" s="20" t="s">
        <v>153</v>
      </c>
      <c r="I76" s="19" t="s">
        <v>12</v>
      </c>
      <c r="J76" s="10">
        <v>5</v>
      </c>
      <c r="K76" s="14" t="s">
        <v>197</v>
      </c>
      <c r="L76" s="14"/>
      <c r="M76" s="7" t="s">
        <v>195</v>
      </c>
      <c r="N76" s="1">
        <v>13750</v>
      </c>
      <c r="O76" s="1">
        <f>N76*5%</f>
        <v>687.5</v>
      </c>
      <c r="P76" s="1">
        <f t="shared" si="6"/>
        <v>3176.25</v>
      </c>
      <c r="Q76" s="1">
        <f t="shared" si="7"/>
        <v>17613.75</v>
      </c>
    </row>
    <row r="77" spans="1:17" ht="54.95" customHeight="1" x14ac:dyDescent="0.25">
      <c r="A77" s="7">
        <v>72</v>
      </c>
      <c r="B77" s="2" t="s">
        <v>23</v>
      </c>
      <c r="C77" s="22">
        <v>43256</v>
      </c>
      <c r="D77" s="7" t="s">
        <v>258</v>
      </c>
      <c r="E77" s="7"/>
      <c r="F77" s="19" t="s">
        <v>44</v>
      </c>
      <c r="G77" s="19"/>
      <c r="H77" s="20" t="s">
        <v>153</v>
      </c>
      <c r="I77" s="19" t="s">
        <v>12</v>
      </c>
      <c r="J77" s="10">
        <v>5</v>
      </c>
      <c r="K77" s="14" t="s">
        <v>197</v>
      </c>
      <c r="L77" s="14"/>
      <c r="M77" s="7" t="s">
        <v>196</v>
      </c>
      <c r="N77" s="1">
        <v>13750</v>
      </c>
      <c r="O77" s="1">
        <f>N77*5%</f>
        <v>687.5</v>
      </c>
      <c r="P77" s="1">
        <f t="shared" si="6"/>
        <v>3176.25</v>
      </c>
      <c r="Q77" s="1">
        <f t="shared" si="7"/>
        <v>17613.75</v>
      </c>
    </row>
    <row r="78" spans="1:17" ht="54.95" customHeight="1" x14ac:dyDescent="0.25">
      <c r="A78" s="7">
        <v>73</v>
      </c>
      <c r="B78" s="2" t="s">
        <v>22</v>
      </c>
      <c r="C78" s="22">
        <v>43262</v>
      </c>
      <c r="D78" s="23" t="s">
        <v>202</v>
      </c>
      <c r="E78" s="7" t="s">
        <v>101</v>
      </c>
      <c r="F78" s="19" t="s">
        <v>43</v>
      </c>
      <c r="G78" s="19"/>
      <c r="H78" s="20" t="s">
        <v>203</v>
      </c>
      <c r="I78" s="19" t="s">
        <v>12</v>
      </c>
      <c r="J78" s="10" t="s">
        <v>2</v>
      </c>
      <c r="K78" s="11"/>
      <c r="L78" s="11"/>
      <c r="M78" s="7" t="s">
        <v>204</v>
      </c>
      <c r="N78" s="1">
        <v>5000</v>
      </c>
      <c r="O78" s="1">
        <f>N78*2%</f>
        <v>100</v>
      </c>
      <c r="P78" s="1">
        <f t="shared" si="6"/>
        <v>1122</v>
      </c>
      <c r="Q78" s="1">
        <f t="shared" si="7"/>
        <v>6222</v>
      </c>
    </row>
    <row r="79" spans="1:17" ht="54.95" customHeight="1" x14ac:dyDescent="0.25">
      <c r="A79" s="7">
        <v>74</v>
      </c>
      <c r="B79" s="2" t="s">
        <v>22</v>
      </c>
      <c r="C79" s="22">
        <v>43271</v>
      </c>
      <c r="D79" s="9" t="s">
        <v>205</v>
      </c>
      <c r="E79" s="7"/>
      <c r="F79" s="19" t="s">
        <v>43</v>
      </c>
      <c r="G79" s="19"/>
      <c r="H79" s="20" t="s">
        <v>206</v>
      </c>
      <c r="I79" s="19" t="s">
        <v>12</v>
      </c>
      <c r="J79" s="10">
        <v>15</v>
      </c>
      <c r="K79" s="14" t="s">
        <v>207</v>
      </c>
      <c r="L79" s="14"/>
      <c r="M79" s="7" t="s">
        <v>208</v>
      </c>
      <c r="N79" s="1">
        <v>6070</v>
      </c>
      <c r="O79" s="1"/>
      <c r="P79" s="1">
        <f t="shared" si="6"/>
        <v>1335.4</v>
      </c>
      <c r="Q79" s="24">
        <f t="shared" si="7"/>
        <v>7405.4</v>
      </c>
    </row>
    <row r="80" spans="1:17" ht="54.95" customHeight="1" x14ac:dyDescent="0.25">
      <c r="A80" s="7">
        <v>74</v>
      </c>
      <c r="B80" s="2" t="s">
        <v>22</v>
      </c>
      <c r="C80" s="22">
        <v>43271</v>
      </c>
      <c r="D80" s="7" t="s">
        <v>205</v>
      </c>
      <c r="E80" s="7"/>
      <c r="F80" s="19" t="s">
        <v>43</v>
      </c>
      <c r="G80" s="19"/>
      <c r="H80" s="20" t="s">
        <v>206</v>
      </c>
      <c r="I80" s="19" t="s">
        <v>12</v>
      </c>
      <c r="J80" s="10">
        <v>15</v>
      </c>
      <c r="K80" s="14" t="s">
        <v>207</v>
      </c>
      <c r="L80" s="14"/>
      <c r="M80" s="7" t="s">
        <v>209</v>
      </c>
      <c r="N80" s="1">
        <v>4250</v>
      </c>
      <c r="O80" s="1"/>
      <c r="P80" s="1">
        <f t="shared" si="6"/>
        <v>935</v>
      </c>
      <c r="Q80" s="24">
        <f t="shared" si="7"/>
        <v>5185</v>
      </c>
    </row>
    <row r="81" spans="1:17" ht="54.95" customHeight="1" x14ac:dyDescent="0.25">
      <c r="A81" s="7">
        <v>74</v>
      </c>
      <c r="B81" s="2" t="s">
        <v>23</v>
      </c>
      <c r="C81" s="22">
        <v>43271</v>
      </c>
      <c r="D81" s="7" t="s">
        <v>205</v>
      </c>
      <c r="E81" s="7"/>
      <c r="F81" s="19" t="s">
        <v>43</v>
      </c>
      <c r="G81" s="19"/>
      <c r="H81" s="20" t="s">
        <v>206</v>
      </c>
      <c r="I81" s="19" t="s">
        <v>12</v>
      </c>
      <c r="J81" s="10">
        <v>15</v>
      </c>
      <c r="K81" s="14" t="s">
        <v>207</v>
      </c>
      <c r="L81" s="14"/>
      <c r="M81" s="7" t="s">
        <v>208</v>
      </c>
      <c r="N81" s="1">
        <v>7450</v>
      </c>
      <c r="O81" s="1"/>
      <c r="P81" s="1">
        <f t="shared" si="6"/>
        <v>1639</v>
      </c>
      <c r="Q81" s="24">
        <f t="shared" si="7"/>
        <v>9089</v>
      </c>
    </row>
    <row r="82" spans="1:17" ht="54.95" customHeight="1" x14ac:dyDescent="0.25">
      <c r="A82" s="7">
        <v>74</v>
      </c>
      <c r="B82" s="2" t="s">
        <v>23</v>
      </c>
      <c r="C82" s="22">
        <v>43271</v>
      </c>
      <c r="D82" s="7" t="s">
        <v>205</v>
      </c>
      <c r="E82" s="7"/>
      <c r="F82" s="19" t="s">
        <v>43</v>
      </c>
      <c r="G82" s="19"/>
      <c r="H82" s="20" t="s">
        <v>206</v>
      </c>
      <c r="I82" s="19" t="s">
        <v>12</v>
      </c>
      <c r="J82" s="10">
        <v>15</v>
      </c>
      <c r="K82" s="14" t="s">
        <v>207</v>
      </c>
      <c r="L82" s="14"/>
      <c r="M82" s="7" t="s">
        <v>209</v>
      </c>
      <c r="N82" s="1">
        <v>3850</v>
      </c>
      <c r="O82" s="1"/>
      <c r="P82" s="1">
        <f t="shared" si="6"/>
        <v>847</v>
      </c>
      <c r="Q82" s="24">
        <f t="shared" si="7"/>
        <v>4697</v>
      </c>
    </row>
    <row r="83" spans="1:17" ht="54.95" customHeight="1" x14ac:dyDescent="0.25">
      <c r="A83" s="7">
        <v>75</v>
      </c>
      <c r="B83" s="2" t="s">
        <v>23</v>
      </c>
      <c r="C83" s="22">
        <v>43271</v>
      </c>
      <c r="D83" s="8" t="s">
        <v>210</v>
      </c>
      <c r="E83" s="7"/>
      <c r="F83" s="19" t="s">
        <v>43</v>
      </c>
      <c r="G83" s="19"/>
      <c r="H83" s="20" t="s">
        <v>211</v>
      </c>
      <c r="I83" s="19" t="s">
        <v>12</v>
      </c>
      <c r="J83" s="10" t="s">
        <v>2</v>
      </c>
      <c r="K83" s="11"/>
      <c r="L83" s="11"/>
      <c r="M83" s="7" t="s">
        <v>212</v>
      </c>
      <c r="N83" s="1">
        <v>2350</v>
      </c>
      <c r="O83" s="1">
        <f>N83*4%</f>
        <v>94</v>
      </c>
      <c r="P83" s="1">
        <f t="shared" si="6"/>
        <v>537.67999999999995</v>
      </c>
      <c r="Q83" s="1">
        <f t="shared" si="7"/>
        <v>2981.68</v>
      </c>
    </row>
    <row r="84" spans="1:17" ht="54.95" customHeight="1" x14ac:dyDescent="0.25">
      <c r="A84" s="7">
        <v>76</v>
      </c>
      <c r="B84" s="2" t="s">
        <v>22</v>
      </c>
      <c r="C84" s="22">
        <v>43271</v>
      </c>
      <c r="D84" s="8" t="s">
        <v>213</v>
      </c>
      <c r="E84" s="7"/>
      <c r="F84" s="19" t="s">
        <v>39</v>
      </c>
      <c r="G84" s="19"/>
      <c r="H84" s="20" t="s">
        <v>214</v>
      </c>
      <c r="I84" s="19" t="s">
        <v>12</v>
      </c>
      <c r="J84" s="10"/>
      <c r="K84" s="11"/>
      <c r="L84" s="11"/>
      <c r="M84" s="7" t="s">
        <v>215</v>
      </c>
      <c r="N84" s="1">
        <v>1693.2</v>
      </c>
      <c r="O84" s="1"/>
      <c r="P84" s="1">
        <f t="shared" si="6"/>
        <v>372.50400000000002</v>
      </c>
      <c r="Q84" s="1">
        <f t="shared" si="7"/>
        <v>2065.7040000000002</v>
      </c>
    </row>
    <row r="85" spans="1:17" ht="54.95" customHeight="1" x14ac:dyDescent="0.25">
      <c r="A85" s="7">
        <v>77</v>
      </c>
      <c r="B85" s="2" t="s">
        <v>23</v>
      </c>
      <c r="C85" s="22">
        <v>43277</v>
      </c>
      <c r="D85" s="8" t="s">
        <v>216</v>
      </c>
      <c r="E85" s="7"/>
      <c r="F85" s="19" t="s">
        <v>43</v>
      </c>
      <c r="G85" s="19"/>
      <c r="H85" s="20" t="s">
        <v>217</v>
      </c>
      <c r="I85" s="19" t="s">
        <v>12</v>
      </c>
      <c r="J85" s="10">
        <v>4</v>
      </c>
      <c r="K85" s="14" t="s">
        <v>218</v>
      </c>
      <c r="L85" s="14"/>
      <c r="M85" s="7" t="s">
        <v>219</v>
      </c>
      <c r="N85" s="1">
        <v>580</v>
      </c>
      <c r="O85" s="1"/>
      <c r="P85" s="1">
        <f t="shared" si="6"/>
        <v>127.6</v>
      </c>
      <c r="Q85" s="1">
        <f t="shared" si="7"/>
        <v>707.6</v>
      </c>
    </row>
    <row r="86" spans="1:17" ht="54.95" customHeight="1" x14ac:dyDescent="0.25">
      <c r="A86" s="7">
        <v>78</v>
      </c>
      <c r="B86" s="2" t="s">
        <v>23</v>
      </c>
      <c r="C86" s="22">
        <v>43280</v>
      </c>
      <c r="D86" s="8" t="s">
        <v>220</v>
      </c>
      <c r="E86" s="7" t="s">
        <v>221</v>
      </c>
      <c r="F86" s="19" t="s">
        <v>43</v>
      </c>
      <c r="G86" s="19"/>
      <c r="H86" s="20" t="s">
        <v>222</v>
      </c>
      <c r="I86" s="19" t="s">
        <v>18</v>
      </c>
      <c r="J86" s="10"/>
      <c r="K86" s="11"/>
      <c r="L86" s="11"/>
      <c r="M86" s="7"/>
      <c r="N86" s="1"/>
      <c r="O86" s="1"/>
      <c r="P86" s="1">
        <f t="shared" si="6"/>
        <v>0</v>
      </c>
      <c r="Q86" s="1">
        <f t="shared" si="7"/>
        <v>0</v>
      </c>
    </row>
    <row r="87" spans="1:17" ht="54.95" customHeight="1" x14ac:dyDescent="0.25">
      <c r="A87" s="7">
        <v>79</v>
      </c>
      <c r="B87" s="2" t="s">
        <v>23</v>
      </c>
      <c r="C87" s="22">
        <v>43284</v>
      </c>
      <c r="D87" s="25">
        <v>7385951793</v>
      </c>
      <c r="E87" s="7" t="s">
        <v>223</v>
      </c>
      <c r="F87" s="19" t="s">
        <v>43</v>
      </c>
      <c r="G87" s="19"/>
      <c r="H87" s="20" t="s">
        <v>224</v>
      </c>
      <c r="I87" s="19" t="s">
        <v>12</v>
      </c>
      <c r="J87" s="10"/>
      <c r="K87" s="11"/>
      <c r="L87" s="11"/>
      <c r="M87" s="7" t="s">
        <v>225</v>
      </c>
      <c r="N87" s="1"/>
      <c r="O87" s="1"/>
      <c r="P87" s="1">
        <f t="shared" si="6"/>
        <v>0</v>
      </c>
      <c r="Q87" s="1">
        <f t="shared" si="7"/>
        <v>0</v>
      </c>
    </row>
    <row r="88" spans="1:17" ht="54.95" customHeight="1" x14ac:dyDescent="0.25">
      <c r="A88" s="7">
        <v>80</v>
      </c>
      <c r="B88" s="2" t="s">
        <v>23</v>
      </c>
      <c r="C88" s="22">
        <v>43286</v>
      </c>
      <c r="D88" s="7" t="s">
        <v>226</v>
      </c>
      <c r="E88" s="7"/>
      <c r="F88" s="19" t="s">
        <v>43</v>
      </c>
      <c r="G88" s="19"/>
      <c r="H88" s="20" t="s">
        <v>227</v>
      </c>
      <c r="I88" s="19" t="s">
        <v>12</v>
      </c>
      <c r="J88" s="10">
        <v>0</v>
      </c>
      <c r="K88" s="11"/>
      <c r="L88" s="11"/>
      <c r="M88" s="7" t="s">
        <v>212</v>
      </c>
      <c r="N88" s="1">
        <v>1300</v>
      </c>
      <c r="O88" s="1"/>
      <c r="P88" s="1">
        <f t="shared" si="6"/>
        <v>286</v>
      </c>
      <c r="Q88" s="1">
        <f t="shared" si="7"/>
        <v>1586</v>
      </c>
    </row>
    <row r="89" spans="1:17" ht="54.95" customHeight="1" x14ac:dyDescent="0.25">
      <c r="A89" s="7">
        <v>81</v>
      </c>
      <c r="B89" s="2" t="s">
        <v>22</v>
      </c>
      <c r="C89" s="22">
        <v>43286</v>
      </c>
      <c r="D89" s="7" t="s">
        <v>228</v>
      </c>
      <c r="E89" s="7"/>
      <c r="F89" s="19" t="s">
        <v>39</v>
      </c>
      <c r="G89" s="19"/>
      <c r="H89" s="20" t="s">
        <v>229</v>
      </c>
      <c r="I89" s="19" t="s">
        <v>12</v>
      </c>
      <c r="J89" s="10" t="s">
        <v>2</v>
      </c>
      <c r="K89" s="11"/>
      <c r="L89" s="11"/>
      <c r="M89" s="7" t="s">
        <v>0</v>
      </c>
      <c r="N89" s="1">
        <v>1264</v>
      </c>
      <c r="O89" s="1"/>
      <c r="P89" s="1">
        <f t="shared" si="6"/>
        <v>278.08</v>
      </c>
      <c r="Q89" s="1">
        <f t="shared" si="7"/>
        <v>1542.08</v>
      </c>
    </row>
    <row r="90" spans="1:17" ht="54.95" customHeight="1" x14ac:dyDescent="0.25">
      <c r="A90" s="7">
        <v>82</v>
      </c>
      <c r="B90" s="2" t="s">
        <v>22</v>
      </c>
      <c r="C90" s="22">
        <v>43292</v>
      </c>
      <c r="D90" s="7" t="s">
        <v>230</v>
      </c>
      <c r="E90" s="7"/>
      <c r="F90" s="19" t="s">
        <v>43</v>
      </c>
      <c r="G90" s="19"/>
      <c r="H90" s="20" t="s">
        <v>231</v>
      </c>
      <c r="I90" s="19" t="s">
        <v>12</v>
      </c>
      <c r="J90" s="10">
        <v>2</v>
      </c>
      <c r="K90" s="11" t="s">
        <v>232</v>
      </c>
      <c r="L90" s="11"/>
      <c r="M90" s="7" t="s">
        <v>233</v>
      </c>
      <c r="N90" s="1">
        <v>8000</v>
      </c>
      <c r="O90" s="1"/>
      <c r="P90" s="1">
        <f t="shared" si="6"/>
        <v>1760</v>
      </c>
      <c r="Q90" s="1">
        <f t="shared" si="7"/>
        <v>9760</v>
      </c>
    </row>
    <row r="91" spans="1:17" ht="54.95" customHeight="1" x14ac:dyDescent="0.25">
      <c r="A91" s="7">
        <v>82</v>
      </c>
      <c r="B91" s="2" t="s">
        <v>23</v>
      </c>
      <c r="C91" s="22">
        <v>43292</v>
      </c>
      <c r="D91" s="7" t="s">
        <v>230</v>
      </c>
      <c r="E91" s="7"/>
      <c r="F91" s="19" t="s">
        <v>43</v>
      </c>
      <c r="G91" s="19"/>
      <c r="H91" s="20" t="s">
        <v>231</v>
      </c>
      <c r="I91" s="19" t="s">
        <v>12</v>
      </c>
      <c r="J91" s="10">
        <v>2</v>
      </c>
      <c r="K91" s="11" t="s">
        <v>232</v>
      </c>
      <c r="L91" s="11"/>
      <c r="M91" s="7" t="s">
        <v>233</v>
      </c>
      <c r="N91" s="1">
        <v>4860</v>
      </c>
      <c r="O91" s="1"/>
      <c r="P91" s="1">
        <f t="shared" si="6"/>
        <v>1069.2</v>
      </c>
      <c r="Q91" s="1">
        <f t="shared" si="7"/>
        <v>5929.2</v>
      </c>
    </row>
    <row r="92" spans="1:17" ht="54.95" customHeight="1" x14ac:dyDescent="0.25">
      <c r="A92" s="7">
        <v>83</v>
      </c>
      <c r="B92" s="2" t="s">
        <v>22</v>
      </c>
      <c r="C92" s="22">
        <v>43293</v>
      </c>
      <c r="D92" s="7" t="s">
        <v>234</v>
      </c>
      <c r="E92" s="7"/>
      <c r="F92" s="19" t="s">
        <v>42</v>
      </c>
      <c r="G92" s="19"/>
      <c r="H92" s="20" t="s">
        <v>235</v>
      </c>
      <c r="I92" s="19" t="s">
        <v>12</v>
      </c>
      <c r="J92" s="10" t="s">
        <v>2</v>
      </c>
      <c r="K92" s="12"/>
      <c r="L92" s="12"/>
      <c r="M92" s="26" t="s">
        <v>236</v>
      </c>
      <c r="N92" s="1">
        <v>320</v>
      </c>
      <c r="O92" s="1">
        <f>N92*4%</f>
        <v>12.8</v>
      </c>
      <c r="P92" s="1">
        <f t="shared" si="6"/>
        <v>73.216000000000008</v>
      </c>
      <c r="Q92" s="1">
        <f t="shared" si="7"/>
        <v>406.01600000000002</v>
      </c>
    </row>
    <row r="93" spans="1:17" ht="54.95" customHeight="1" x14ac:dyDescent="0.25">
      <c r="A93" s="7">
        <v>84</v>
      </c>
      <c r="B93" s="2" t="s">
        <v>22</v>
      </c>
      <c r="C93" s="22">
        <v>43294</v>
      </c>
      <c r="D93" s="7" t="s">
        <v>237</v>
      </c>
      <c r="E93" s="7"/>
      <c r="F93" s="19" t="s">
        <v>39</v>
      </c>
      <c r="G93" s="19"/>
      <c r="H93" s="20" t="s">
        <v>238</v>
      </c>
      <c r="I93" s="19" t="s">
        <v>12</v>
      </c>
      <c r="J93" s="10" t="s">
        <v>2</v>
      </c>
      <c r="K93" s="11"/>
      <c r="L93" s="11"/>
      <c r="M93" s="7" t="s">
        <v>5</v>
      </c>
      <c r="N93" s="1">
        <v>600</v>
      </c>
      <c r="O93" s="1"/>
      <c r="P93" s="1">
        <f t="shared" si="6"/>
        <v>132</v>
      </c>
      <c r="Q93" s="1">
        <f t="shared" si="7"/>
        <v>732</v>
      </c>
    </row>
    <row r="94" spans="1:17" ht="54.95" customHeight="1" x14ac:dyDescent="0.25">
      <c r="A94" s="7">
        <v>85</v>
      </c>
      <c r="B94" s="2" t="s">
        <v>22</v>
      </c>
      <c r="C94" s="22">
        <v>43299</v>
      </c>
      <c r="D94" s="7" t="s">
        <v>239</v>
      </c>
      <c r="E94" s="7"/>
      <c r="F94" s="19" t="s">
        <v>17</v>
      </c>
      <c r="G94" s="19"/>
      <c r="H94" s="20" t="s">
        <v>240</v>
      </c>
      <c r="I94" s="19" t="s">
        <v>12</v>
      </c>
      <c r="J94" s="10" t="s">
        <v>2</v>
      </c>
      <c r="K94" s="11"/>
      <c r="L94" s="11"/>
      <c r="M94" s="7" t="s">
        <v>241</v>
      </c>
      <c r="N94" s="1">
        <v>306</v>
      </c>
      <c r="O94" s="1"/>
      <c r="P94" s="1">
        <f t="shared" si="6"/>
        <v>67.320000000000007</v>
      </c>
      <c r="Q94" s="1">
        <f t="shared" si="7"/>
        <v>373.32</v>
      </c>
    </row>
    <row r="95" spans="1:17" ht="54.95" customHeight="1" x14ac:dyDescent="0.25">
      <c r="A95" s="7">
        <v>86</v>
      </c>
      <c r="B95" s="2" t="s">
        <v>23</v>
      </c>
      <c r="C95" s="22">
        <v>43299</v>
      </c>
      <c r="D95" s="7" t="s">
        <v>242</v>
      </c>
      <c r="E95" s="7"/>
      <c r="F95" s="19" t="s">
        <v>43</v>
      </c>
      <c r="G95" s="19"/>
      <c r="H95" s="20" t="s">
        <v>245</v>
      </c>
      <c r="I95" s="19" t="s">
        <v>12</v>
      </c>
      <c r="J95" s="10" t="s">
        <v>2</v>
      </c>
      <c r="K95" s="11"/>
      <c r="L95" s="11"/>
      <c r="M95" s="7" t="s">
        <v>233</v>
      </c>
      <c r="N95" s="1">
        <v>650</v>
      </c>
      <c r="O95" s="1"/>
      <c r="P95" s="1">
        <f t="shared" si="6"/>
        <v>143</v>
      </c>
      <c r="Q95" s="1">
        <f t="shared" si="7"/>
        <v>793</v>
      </c>
    </row>
    <row r="96" spans="1:17" ht="54.95" customHeight="1" x14ac:dyDescent="0.25">
      <c r="A96" s="7">
        <v>87</v>
      </c>
      <c r="B96" s="2" t="s">
        <v>23</v>
      </c>
      <c r="C96" s="22">
        <v>43304</v>
      </c>
      <c r="D96" s="7" t="s">
        <v>243</v>
      </c>
      <c r="E96" s="7"/>
      <c r="F96" s="19" t="s">
        <v>43</v>
      </c>
      <c r="G96" s="19"/>
      <c r="H96" s="20" t="s">
        <v>245</v>
      </c>
      <c r="I96" s="19" t="s">
        <v>12</v>
      </c>
      <c r="J96" s="10" t="s">
        <v>2</v>
      </c>
      <c r="K96" s="11"/>
      <c r="L96" s="11"/>
      <c r="M96" s="7" t="s">
        <v>233</v>
      </c>
      <c r="N96" s="1">
        <v>600</v>
      </c>
      <c r="O96" s="1"/>
      <c r="P96" s="1">
        <f t="shared" si="6"/>
        <v>132</v>
      </c>
      <c r="Q96" s="1">
        <f t="shared" si="7"/>
        <v>732</v>
      </c>
    </row>
    <row r="97" spans="1:17" ht="54.95" customHeight="1" x14ac:dyDescent="0.25">
      <c r="A97" s="7">
        <v>88</v>
      </c>
      <c r="B97" s="2" t="s">
        <v>23</v>
      </c>
      <c r="C97" s="22">
        <v>43305</v>
      </c>
      <c r="D97" s="7" t="s">
        <v>244</v>
      </c>
      <c r="E97" s="7"/>
      <c r="F97" s="19" t="s">
        <v>43</v>
      </c>
      <c r="G97" s="19"/>
      <c r="H97" s="20" t="s">
        <v>246</v>
      </c>
      <c r="I97" s="19" t="s">
        <v>12</v>
      </c>
      <c r="J97" s="10" t="s">
        <v>2</v>
      </c>
      <c r="K97" s="11" t="s">
        <v>2</v>
      </c>
      <c r="L97" s="11"/>
      <c r="M97" s="7" t="s">
        <v>248</v>
      </c>
      <c r="N97" s="1">
        <v>6300</v>
      </c>
      <c r="O97" s="1"/>
      <c r="P97" s="1">
        <f t="shared" si="6"/>
        <v>1386</v>
      </c>
      <c r="Q97" s="1">
        <f t="shared" si="7"/>
        <v>7686</v>
      </c>
    </row>
    <row r="98" spans="1:17" ht="54.95" customHeight="1" x14ac:dyDescent="0.25">
      <c r="A98" s="7">
        <v>89</v>
      </c>
      <c r="B98" s="2" t="s">
        <v>22</v>
      </c>
      <c r="C98" s="22">
        <v>43305</v>
      </c>
      <c r="D98" s="7" t="s">
        <v>247</v>
      </c>
      <c r="E98" s="7"/>
      <c r="F98" s="19" t="s">
        <v>42</v>
      </c>
      <c r="G98" s="19"/>
      <c r="H98" s="20" t="s">
        <v>299</v>
      </c>
      <c r="I98" s="19" t="s">
        <v>12</v>
      </c>
      <c r="J98" s="10"/>
      <c r="K98" s="11"/>
      <c r="L98" s="11"/>
      <c r="M98" s="7"/>
      <c r="N98" s="1"/>
      <c r="O98" s="1"/>
      <c r="P98" s="1">
        <f t="shared" si="6"/>
        <v>0</v>
      </c>
      <c r="Q98" s="1">
        <f t="shared" si="7"/>
        <v>0</v>
      </c>
    </row>
    <row r="99" spans="1:17" ht="54.95" customHeight="1" x14ac:dyDescent="0.25">
      <c r="A99" s="7">
        <v>90</v>
      </c>
      <c r="B99" s="2" t="s">
        <v>22</v>
      </c>
      <c r="C99" s="22">
        <v>43308</v>
      </c>
      <c r="D99" s="7" t="s">
        <v>249</v>
      </c>
      <c r="E99" s="7"/>
      <c r="F99" s="19" t="s">
        <v>43</v>
      </c>
      <c r="G99" s="19"/>
      <c r="H99" s="20" t="s">
        <v>257</v>
      </c>
      <c r="I99" s="19" t="s">
        <v>12</v>
      </c>
      <c r="J99" s="10"/>
      <c r="K99" s="11"/>
      <c r="L99" s="11"/>
      <c r="M99" s="7" t="s">
        <v>250</v>
      </c>
      <c r="N99" s="1">
        <v>3300</v>
      </c>
      <c r="O99" s="1"/>
      <c r="P99" s="1">
        <f t="shared" si="6"/>
        <v>726</v>
      </c>
      <c r="Q99" s="1">
        <f t="shared" si="7"/>
        <v>4026</v>
      </c>
    </row>
    <row r="100" spans="1:17" ht="54.95" customHeight="1" x14ac:dyDescent="0.25">
      <c r="A100" s="7">
        <v>91</v>
      </c>
      <c r="B100" s="2" t="s">
        <v>22</v>
      </c>
      <c r="C100" s="22">
        <v>43308</v>
      </c>
      <c r="D100" s="7" t="s">
        <v>47</v>
      </c>
      <c r="E100" s="7"/>
      <c r="F100" s="19" t="s">
        <v>39</v>
      </c>
      <c r="G100" s="19"/>
      <c r="H100" s="20" t="s">
        <v>251</v>
      </c>
      <c r="I100" s="19" t="s">
        <v>12</v>
      </c>
      <c r="J100" s="10"/>
      <c r="K100" s="11"/>
      <c r="L100" s="11"/>
      <c r="M100" s="7" t="s">
        <v>6</v>
      </c>
      <c r="N100" s="1">
        <v>3400</v>
      </c>
      <c r="O100" s="1"/>
      <c r="P100" s="1">
        <f t="shared" si="6"/>
        <v>748</v>
      </c>
      <c r="Q100" s="1">
        <f t="shared" si="7"/>
        <v>4148</v>
      </c>
    </row>
    <row r="101" spans="1:17" ht="54.95" customHeight="1" x14ac:dyDescent="0.25">
      <c r="A101" s="7">
        <v>92</v>
      </c>
      <c r="B101" s="2" t="s">
        <v>23</v>
      </c>
      <c r="C101" s="22">
        <v>43308</v>
      </c>
      <c r="D101" s="7" t="s">
        <v>252</v>
      </c>
      <c r="E101" s="7"/>
      <c r="F101" s="19" t="s">
        <v>43</v>
      </c>
      <c r="G101" s="19"/>
      <c r="H101" s="20" t="s">
        <v>253</v>
      </c>
      <c r="I101" s="19" t="s">
        <v>12</v>
      </c>
      <c r="J101" s="10">
        <v>5</v>
      </c>
      <c r="K101" s="14" t="s">
        <v>254</v>
      </c>
      <c r="L101" s="14"/>
      <c r="M101" s="7" t="s">
        <v>255</v>
      </c>
      <c r="N101" s="1">
        <v>9385</v>
      </c>
      <c r="O101" s="1"/>
      <c r="P101" s="1">
        <f t="shared" si="6"/>
        <v>2064.6999999999998</v>
      </c>
      <c r="Q101" s="1">
        <f t="shared" si="7"/>
        <v>11449.7</v>
      </c>
    </row>
    <row r="102" spans="1:17" ht="54.95" customHeight="1" x14ac:dyDescent="0.25">
      <c r="A102" s="7">
        <v>93</v>
      </c>
      <c r="B102" s="2" t="s">
        <v>22</v>
      </c>
      <c r="C102" s="22">
        <v>43308</v>
      </c>
      <c r="D102" s="7" t="s">
        <v>256</v>
      </c>
      <c r="E102" s="7"/>
      <c r="F102" s="19" t="s">
        <v>39</v>
      </c>
      <c r="G102" s="19"/>
      <c r="H102" s="20" t="s">
        <v>201</v>
      </c>
      <c r="I102" s="19" t="s">
        <v>12</v>
      </c>
      <c r="J102" s="10"/>
      <c r="K102" s="11"/>
      <c r="L102" s="11"/>
      <c r="M102" s="7" t="s">
        <v>96</v>
      </c>
      <c r="N102" s="1">
        <v>1844.06</v>
      </c>
      <c r="O102" s="1"/>
      <c r="P102" s="1">
        <f t="shared" si="6"/>
        <v>405.69319999999999</v>
      </c>
      <c r="Q102" s="1">
        <f t="shared" si="7"/>
        <v>2249.7532000000001</v>
      </c>
    </row>
    <row r="103" spans="1:17" ht="54.95" customHeight="1" x14ac:dyDescent="0.25">
      <c r="A103" s="7">
        <v>94</v>
      </c>
      <c r="B103" s="2" t="s">
        <v>22</v>
      </c>
      <c r="C103" s="22"/>
      <c r="D103" s="7"/>
      <c r="E103" s="7"/>
      <c r="F103" s="19"/>
      <c r="G103" s="19"/>
      <c r="H103" s="20"/>
      <c r="I103" s="19"/>
      <c r="J103" s="10"/>
      <c r="K103" s="11"/>
      <c r="L103" s="11"/>
      <c r="M103" s="7"/>
      <c r="N103" s="1"/>
      <c r="O103" s="1"/>
      <c r="P103" s="1">
        <f t="shared" si="6"/>
        <v>0</v>
      </c>
      <c r="Q103" s="1">
        <f t="shared" si="7"/>
        <v>0</v>
      </c>
    </row>
    <row r="104" spans="1:17" ht="54.95" customHeight="1" x14ac:dyDescent="0.25">
      <c r="A104" s="7">
        <v>95</v>
      </c>
      <c r="B104" s="2" t="s">
        <v>23</v>
      </c>
      <c r="C104" s="22">
        <v>43353</v>
      </c>
      <c r="D104" s="7" t="s">
        <v>38</v>
      </c>
      <c r="E104" s="7" t="s">
        <v>261</v>
      </c>
      <c r="F104" s="19" t="s">
        <v>43</v>
      </c>
      <c r="G104" s="19"/>
      <c r="H104" s="20" t="s">
        <v>262</v>
      </c>
      <c r="I104" s="19" t="s">
        <v>12</v>
      </c>
      <c r="J104" s="10">
        <v>4</v>
      </c>
      <c r="K104" s="11" t="s">
        <v>263</v>
      </c>
      <c r="L104" s="11">
        <v>4</v>
      </c>
      <c r="M104" s="7" t="s">
        <v>264</v>
      </c>
      <c r="N104" s="1">
        <f>35012.81+1809.9</f>
        <v>36822.71</v>
      </c>
      <c r="O104" s="1"/>
      <c r="P104" s="1">
        <f t="shared" si="6"/>
        <v>8100.9961999999996</v>
      </c>
      <c r="Q104" s="1">
        <f t="shared" si="7"/>
        <v>44923.706200000001</v>
      </c>
    </row>
    <row r="105" spans="1:17" ht="54.95" customHeight="1" x14ac:dyDescent="0.25">
      <c r="A105" s="7">
        <v>96</v>
      </c>
      <c r="B105" s="2" t="s">
        <v>22</v>
      </c>
      <c r="C105" s="22">
        <v>43360</v>
      </c>
      <c r="D105" s="7" t="s">
        <v>265</v>
      </c>
      <c r="E105" s="7"/>
      <c r="F105" s="19" t="s">
        <v>17</v>
      </c>
      <c r="G105" s="19"/>
      <c r="H105" s="20" t="s">
        <v>268</v>
      </c>
      <c r="I105" s="19" t="s">
        <v>12</v>
      </c>
      <c r="J105" s="10">
        <v>0</v>
      </c>
      <c r="K105" s="11" t="s">
        <v>266</v>
      </c>
      <c r="L105" s="11">
        <v>0</v>
      </c>
      <c r="M105" s="7" t="s">
        <v>267</v>
      </c>
      <c r="N105" s="1">
        <v>2000</v>
      </c>
      <c r="O105" s="1">
        <v>500</v>
      </c>
      <c r="P105" s="1"/>
      <c r="Q105" s="1">
        <f>N105+O105+P105</f>
        <v>2500</v>
      </c>
    </row>
    <row r="106" spans="1:17" ht="54.95" customHeight="1" x14ac:dyDescent="0.25">
      <c r="A106" s="7">
        <v>97</v>
      </c>
      <c r="B106" s="2"/>
      <c r="C106" s="22">
        <v>43361</v>
      </c>
      <c r="D106" s="7"/>
      <c r="E106" s="7"/>
      <c r="F106" s="19" t="s">
        <v>17</v>
      </c>
      <c r="G106" s="19"/>
      <c r="H106" s="20" t="s">
        <v>269</v>
      </c>
      <c r="I106" s="19"/>
      <c r="J106" s="10"/>
      <c r="K106" s="11"/>
      <c r="L106" s="11"/>
      <c r="M106" s="7"/>
      <c r="N106" s="1"/>
      <c r="O106" s="1"/>
      <c r="P106" s="1">
        <f t="shared" si="6"/>
        <v>0</v>
      </c>
      <c r="Q106" s="1">
        <f t="shared" si="7"/>
        <v>0</v>
      </c>
    </row>
    <row r="107" spans="1:17" ht="54.95" customHeight="1" x14ac:dyDescent="0.25">
      <c r="A107" s="7">
        <v>98</v>
      </c>
      <c r="B107" s="2" t="s">
        <v>22</v>
      </c>
      <c r="C107" s="22">
        <v>43361</v>
      </c>
      <c r="D107" s="7" t="s">
        <v>270</v>
      </c>
      <c r="E107" s="7"/>
      <c r="F107" s="19" t="s">
        <v>39</v>
      </c>
      <c r="G107" s="19"/>
      <c r="H107" s="20" t="s">
        <v>271</v>
      </c>
      <c r="I107" s="19" t="s">
        <v>12</v>
      </c>
      <c r="J107" s="10">
        <v>0</v>
      </c>
      <c r="K107" s="11"/>
      <c r="L107" s="11"/>
      <c r="M107" s="7" t="s">
        <v>1</v>
      </c>
      <c r="N107" s="1">
        <v>1050</v>
      </c>
      <c r="O107" s="1">
        <v>231</v>
      </c>
      <c r="P107" s="1">
        <f t="shared" si="6"/>
        <v>281.82</v>
      </c>
      <c r="Q107" s="1">
        <f t="shared" si="7"/>
        <v>1562.82</v>
      </c>
    </row>
    <row r="108" spans="1:17" ht="54.95" customHeight="1" x14ac:dyDescent="0.25">
      <c r="A108" s="7">
        <v>99</v>
      </c>
      <c r="B108" s="2" t="s">
        <v>22</v>
      </c>
      <c r="C108" s="22">
        <v>43361</v>
      </c>
      <c r="D108" s="7" t="s">
        <v>272</v>
      </c>
      <c r="E108" s="7"/>
      <c r="F108" s="19" t="s">
        <v>39</v>
      </c>
      <c r="G108" s="19"/>
      <c r="H108" s="20" t="s">
        <v>273</v>
      </c>
      <c r="I108" s="19" t="s">
        <v>12</v>
      </c>
      <c r="J108" s="10"/>
      <c r="K108" s="11"/>
      <c r="L108" s="11"/>
      <c r="M108" s="7" t="s">
        <v>1</v>
      </c>
      <c r="N108" s="1">
        <v>150</v>
      </c>
      <c r="O108" s="1">
        <v>0</v>
      </c>
      <c r="P108" s="1">
        <f t="shared" si="6"/>
        <v>33</v>
      </c>
      <c r="Q108" s="1">
        <f t="shared" si="7"/>
        <v>183</v>
      </c>
    </row>
    <row r="109" spans="1:17" ht="54.95" customHeight="1" x14ac:dyDescent="0.25">
      <c r="A109" s="7">
        <v>100</v>
      </c>
      <c r="B109" s="2" t="s">
        <v>22</v>
      </c>
      <c r="C109" s="22">
        <v>43367</v>
      </c>
      <c r="D109" s="7" t="s">
        <v>274</v>
      </c>
      <c r="E109" s="7"/>
      <c r="F109" s="19" t="s">
        <v>39</v>
      </c>
      <c r="G109" s="19"/>
      <c r="H109" s="20" t="s">
        <v>275</v>
      </c>
      <c r="I109" s="19" t="s">
        <v>12</v>
      </c>
      <c r="J109" s="10"/>
      <c r="K109" s="11"/>
      <c r="L109" s="11"/>
      <c r="M109" s="7" t="s">
        <v>276</v>
      </c>
      <c r="N109" s="1">
        <v>5000</v>
      </c>
      <c r="O109" s="1">
        <v>250</v>
      </c>
      <c r="P109" s="1">
        <v>0</v>
      </c>
      <c r="Q109" s="1">
        <f t="shared" si="7"/>
        <v>5250</v>
      </c>
    </row>
    <row r="110" spans="1:17" ht="54.95" customHeight="1" x14ac:dyDescent="0.25">
      <c r="A110" s="7">
        <v>101</v>
      </c>
      <c r="B110" s="2" t="s">
        <v>22</v>
      </c>
      <c r="C110" s="22">
        <v>43368</v>
      </c>
      <c r="D110" s="7"/>
      <c r="E110" s="7"/>
      <c r="F110" s="19" t="s">
        <v>17</v>
      </c>
      <c r="G110" s="19"/>
      <c r="H110" s="20" t="s">
        <v>277</v>
      </c>
      <c r="I110" s="19"/>
      <c r="J110" s="10"/>
      <c r="K110" s="11"/>
      <c r="L110" s="11"/>
      <c r="M110" s="7"/>
      <c r="N110" s="1"/>
      <c r="O110" s="1"/>
      <c r="P110" s="1">
        <f t="shared" si="6"/>
        <v>0</v>
      </c>
      <c r="Q110" s="1">
        <f t="shared" si="7"/>
        <v>0</v>
      </c>
    </row>
    <row r="111" spans="1:17" ht="54.95" customHeight="1" x14ac:dyDescent="0.25">
      <c r="A111" s="7">
        <v>102</v>
      </c>
      <c r="B111" s="2" t="s">
        <v>22</v>
      </c>
      <c r="C111" s="22">
        <v>43370</v>
      </c>
      <c r="D111" s="7" t="s">
        <v>278</v>
      </c>
      <c r="E111" s="7"/>
      <c r="F111" s="19" t="s">
        <v>43</v>
      </c>
      <c r="G111" s="19"/>
      <c r="H111" s="20" t="s">
        <v>287</v>
      </c>
      <c r="I111" s="19" t="s">
        <v>12</v>
      </c>
      <c r="J111" s="10"/>
      <c r="K111" s="11"/>
      <c r="L111" s="11"/>
      <c r="M111" s="7" t="s">
        <v>279</v>
      </c>
      <c r="N111" s="1">
        <v>810</v>
      </c>
      <c r="O111" s="1"/>
      <c r="P111" s="1">
        <f t="shared" si="6"/>
        <v>178.2</v>
      </c>
      <c r="Q111" s="1">
        <f t="shared" si="7"/>
        <v>988.2</v>
      </c>
    </row>
    <row r="112" spans="1:17" ht="54.95" customHeight="1" x14ac:dyDescent="0.25">
      <c r="A112" s="7">
        <v>103</v>
      </c>
      <c r="B112" s="2"/>
      <c r="C112" s="22">
        <v>43375</v>
      </c>
      <c r="D112" s="7" t="s">
        <v>286</v>
      </c>
      <c r="E112" s="7"/>
      <c r="F112" s="19" t="s">
        <v>39</v>
      </c>
      <c r="G112" s="19"/>
      <c r="H112" s="20" t="s">
        <v>288</v>
      </c>
      <c r="I112" s="19" t="s">
        <v>12</v>
      </c>
      <c r="J112" s="10" t="s">
        <v>2</v>
      </c>
      <c r="K112" s="11" t="s">
        <v>2</v>
      </c>
      <c r="L112" s="11" t="s">
        <v>2</v>
      </c>
      <c r="M112" s="9" t="s">
        <v>289</v>
      </c>
      <c r="N112" s="1">
        <v>1270</v>
      </c>
      <c r="O112" s="1"/>
      <c r="P112" s="1">
        <f>(O112+N112)*0.04</f>
        <v>50.800000000000004</v>
      </c>
      <c r="Q112" s="1">
        <f t="shared" si="7"/>
        <v>1320.8</v>
      </c>
    </row>
    <row r="113" spans="1:17" ht="54.95" customHeight="1" x14ac:dyDescent="0.25">
      <c r="A113" s="7">
        <v>104</v>
      </c>
      <c r="B113" s="2" t="s">
        <v>22</v>
      </c>
      <c r="C113" s="22">
        <v>43376</v>
      </c>
      <c r="D113" s="7" t="s">
        <v>220</v>
      </c>
      <c r="E113" s="7" t="s">
        <v>221</v>
      </c>
      <c r="F113" s="19" t="s">
        <v>43</v>
      </c>
      <c r="G113" s="19"/>
      <c r="H113" s="20" t="s">
        <v>280</v>
      </c>
      <c r="I113" s="19" t="s">
        <v>12</v>
      </c>
      <c r="J113" s="10">
        <v>10</v>
      </c>
      <c r="K113" s="14" t="s">
        <v>281</v>
      </c>
      <c r="L113" s="11">
        <v>7</v>
      </c>
      <c r="M113" s="7" t="s">
        <v>282</v>
      </c>
      <c r="N113" s="1">
        <v>53552.21</v>
      </c>
      <c r="O113" s="1"/>
      <c r="P113" s="1">
        <f t="shared" si="6"/>
        <v>11781.486199999999</v>
      </c>
      <c r="Q113" s="1">
        <f t="shared" si="7"/>
        <v>65333.696199999998</v>
      </c>
    </row>
    <row r="114" spans="1:17" ht="54.95" customHeight="1" x14ac:dyDescent="0.25">
      <c r="A114" s="7">
        <v>105</v>
      </c>
      <c r="B114" s="2" t="s">
        <v>22</v>
      </c>
      <c r="C114" s="22">
        <v>43376</v>
      </c>
      <c r="D114" s="3" t="s">
        <v>283</v>
      </c>
      <c r="E114" s="7"/>
      <c r="F114" s="19" t="s">
        <v>43</v>
      </c>
      <c r="G114" s="19"/>
      <c r="H114" s="20" t="s">
        <v>284</v>
      </c>
      <c r="I114" s="19" t="s">
        <v>12</v>
      </c>
      <c r="J114" s="10" t="s">
        <v>2</v>
      </c>
      <c r="K114" s="11"/>
      <c r="L114" s="11" t="s">
        <v>2</v>
      </c>
      <c r="M114" s="7" t="s">
        <v>285</v>
      </c>
      <c r="N114" s="1">
        <v>1050</v>
      </c>
      <c r="O114" s="1"/>
      <c r="P114" s="1">
        <f t="shared" si="6"/>
        <v>231</v>
      </c>
      <c r="Q114" s="1">
        <f t="shared" si="7"/>
        <v>1281</v>
      </c>
    </row>
    <row r="115" spans="1:17" ht="54.95" customHeight="1" x14ac:dyDescent="0.25">
      <c r="A115" s="7">
        <v>106</v>
      </c>
      <c r="B115" s="2" t="s">
        <v>22</v>
      </c>
      <c r="C115" s="22">
        <v>43376</v>
      </c>
      <c r="D115" s="7" t="s">
        <v>58</v>
      </c>
      <c r="E115" s="7"/>
      <c r="F115" s="19" t="s">
        <v>39</v>
      </c>
      <c r="G115" s="19"/>
      <c r="H115" s="20" t="s">
        <v>290</v>
      </c>
      <c r="I115" s="19" t="s">
        <v>12</v>
      </c>
      <c r="J115" s="10"/>
      <c r="K115" s="11" t="s">
        <v>291</v>
      </c>
      <c r="L115" s="11"/>
      <c r="M115" s="7" t="s">
        <v>57</v>
      </c>
      <c r="N115" s="1">
        <v>7000</v>
      </c>
      <c r="O115" s="1">
        <f>N115*4%</f>
        <v>280</v>
      </c>
      <c r="P115" s="1">
        <f t="shared" si="6"/>
        <v>1601.6</v>
      </c>
      <c r="Q115" s="1">
        <f t="shared" si="7"/>
        <v>8881.6</v>
      </c>
    </row>
    <row r="116" spans="1:17" ht="54.95" customHeight="1" x14ac:dyDescent="0.25">
      <c r="A116" s="7">
        <v>107</v>
      </c>
      <c r="B116" s="2" t="s">
        <v>23</v>
      </c>
      <c r="C116" s="28">
        <v>43384</v>
      </c>
      <c r="D116" s="9" t="s">
        <v>292</v>
      </c>
      <c r="E116" s="9"/>
      <c r="F116" s="19" t="s">
        <v>43</v>
      </c>
      <c r="G116" s="19"/>
      <c r="H116" s="20" t="s">
        <v>293</v>
      </c>
      <c r="I116" s="19" t="s">
        <v>12</v>
      </c>
      <c r="J116" s="10">
        <v>6</v>
      </c>
      <c r="K116" s="29" t="s">
        <v>294</v>
      </c>
      <c r="L116" s="11">
        <v>3</v>
      </c>
      <c r="M116" s="7" t="s">
        <v>295</v>
      </c>
      <c r="N116" s="1">
        <v>650</v>
      </c>
      <c r="O116" s="1"/>
      <c r="P116" s="1">
        <f t="shared" si="6"/>
        <v>143</v>
      </c>
      <c r="Q116" s="1">
        <f t="shared" si="7"/>
        <v>793</v>
      </c>
    </row>
    <row r="117" spans="1:17" ht="54.95" customHeight="1" x14ac:dyDescent="0.25">
      <c r="A117" s="7">
        <v>108</v>
      </c>
      <c r="B117" s="2" t="s">
        <v>22</v>
      </c>
      <c r="C117" s="22">
        <v>43389</v>
      </c>
      <c r="D117" s="7" t="s">
        <v>296</v>
      </c>
      <c r="E117" s="7"/>
      <c r="F117" s="19" t="s">
        <v>42</v>
      </c>
      <c r="G117" s="19"/>
      <c r="H117" s="20" t="s">
        <v>297</v>
      </c>
      <c r="I117" s="19" t="s">
        <v>12</v>
      </c>
      <c r="J117" s="10">
        <v>0</v>
      </c>
      <c r="K117" s="11"/>
      <c r="L117" s="11"/>
      <c r="M117" s="7" t="s">
        <v>3</v>
      </c>
      <c r="N117" s="1">
        <f>250+750+450</f>
        <v>1450</v>
      </c>
      <c r="O117" s="1"/>
      <c r="P117" s="1">
        <f t="shared" si="6"/>
        <v>319</v>
      </c>
      <c r="Q117" s="1">
        <f t="shared" si="7"/>
        <v>1769</v>
      </c>
    </row>
    <row r="118" spans="1:17" ht="54.95" customHeight="1" x14ac:dyDescent="0.25">
      <c r="A118" s="7">
        <v>110</v>
      </c>
      <c r="B118" s="2" t="s">
        <v>22</v>
      </c>
      <c r="C118" s="22">
        <v>43399</v>
      </c>
      <c r="D118" s="7" t="s">
        <v>298</v>
      </c>
      <c r="E118" s="7"/>
      <c r="F118" s="19" t="s">
        <v>43</v>
      </c>
      <c r="G118" s="19"/>
      <c r="H118" s="20" t="s">
        <v>302</v>
      </c>
      <c r="I118" s="19" t="s">
        <v>12</v>
      </c>
      <c r="J118" s="10" t="s">
        <v>2</v>
      </c>
      <c r="K118" s="11" t="s">
        <v>2</v>
      </c>
      <c r="L118" s="11" t="s">
        <v>2</v>
      </c>
      <c r="M118" s="7" t="s">
        <v>208</v>
      </c>
      <c r="N118" s="1">
        <v>8850</v>
      </c>
      <c r="O118" s="1"/>
      <c r="P118" s="1">
        <f t="shared" si="6"/>
        <v>1947</v>
      </c>
      <c r="Q118" s="1">
        <f t="shared" si="7"/>
        <v>10797</v>
      </c>
    </row>
    <row r="119" spans="1:17" ht="54.95" customHeight="1" x14ac:dyDescent="0.25">
      <c r="A119" s="7">
        <v>111</v>
      </c>
      <c r="B119" s="2" t="s">
        <v>22</v>
      </c>
      <c r="C119" s="22">
        <v>43403</v>
      </c>
      <c r="D119" s="7" t="s">
        <v>303</v>
      </c>
      <c r="E119" s="7"/>
      <c r="F119" s="19" t="s">
        <v>43</v>
      </c>
      <c r="G119" s="19"/>
      <c r="H119" s="20" t="s">
        <v>304</v>
      </c>
      <c r="I119" s="19" t="s">
        <v>12</v>
      </c>
      <c r="J119" s="10" t="s">
        <v>2</v>
      </c>
      <c r="K119" s="11" t="s">
        <v>2</v>
      </c>
      <c r="L119" s="11"/>
      <c r="M119" s="7" t="s">
        <v>233</v>
      </c>
      <c r="N119" s="1">
        <v>980</v>
      </c>
      <c r="O119" s="1"/>
      <c r="P119" s="1">
        <f t="shared" si="6"/>
        <v>215.6</v>
      </c>
      <c r="Q119" s="1">
        <f t="shared" si="7"/>
        <v>1195.5999999999999</v>
      </c>
    </row>
    <row r="120" spans="1:17" ht="54.95" customHeight="1" x14ac:dyDescent="0.25">
      <c r="A120" s="7">
        <v>112</v>
      </c>
      <c r="B120" s="2" t="s">
        <v>22</v>
      </c>
      <c r="C120" s="22">
        <v>43409</v>
      </c>
      <c r="D120" s="7" t="s">
        <v>305</v>
      </c>
      <c r="E120" s="7"/>
      <c r="F120" s="19" t="s">
        <v>40</v>
      </c>
      <c r="G120" s="19"/>
      <c r="H120" s="20" t="s">
        <v>306</v>
      </c>
      <c r="I120" s="19" t="s">
        <v>12</v>
      </c>
      <c r="J120" s="10"/>
      <c r="K120" s="11"/>
      <c r="L120" s="11"/>
      <c r="M120" s="7" t="s">
        <v>4</v>
      </c>
      <c r="N120" s="1">
        <v>400</v>
      </c>
      <c r="O120" s="1">
        <v>8</v>
      </c>
      <c r="P120" s="1">
        <f t="shared" si="6"/>
        <v>89.76</v>
      </c>
      <c r="Q120" s="1">
        <f t="shared" si="7"/>
        <v>497.76</v>
      </c>
    </row>
    <row r="121" spans="1:17" ht="54.95" customHeight="1" x14ac:dyDescent="0.25">
      <c r="A121" s="7">
        <v>113</v>
      </c>
      <c r="B121" s="2" t="s">
        <v>22</v>
      </c>
      <c r="C121" s="22">
        <v>43411</v>
      </c>
      <c r="D121" s="7" t="s">
        <v>307</v>
      </c>
      <c r="E121" s="7"/>
      <c r="F121" s="19" t="s">
        <v>17</v>
      </c>
      <c r="G121" s="19"/>
      <c r="H121" s="20" t="s">
        <v>308</v>
      </c>
      <c r="I121" s="19" t="s">
        <v>12</v>
      </c>
      <c r="J121" s="10"/>
      <c r="K121" s="11"/>
      <c r="L121" s="11"/>
      <c r="M121" s="7" t="s">
        <v>309</v>
      </c>
      <c r="N121" s="1">
        <v>1500</v>
      </c>
      <c r="O121" s="1">
        <v>30</v>
      </c>
      <c r="P121" s="1">
        <f t="shared" si="6"/>
        <v>336.6</v>
      </c>
      <c r="Q121" s="1">
        <f t="shared" si="7"/>
        <v>1866.6</v>
      </c>
    </row>
    <row r="122" spans="1:17" ht="54.95" customHeight="1" x14ac:dyDescent="0.25">
      <c r="A122" s="7">
        <v>114</v>
      </c>
      <c r="B122" s="2" t="s">
        <v>22</v>
      </c>
      <c r="C122" s="22">
        <v>43416</v>
      </c>
      <c r="D122" s="7" t="s">
        <v>310</v>
      </c>
      <c r="E122" s="7"/>
      <c r="F122" s="19" t="s">
        <v>17</v>
      </c>
      <c r="G122" s="19"/>
      <c r="H122" s="20" t="s">
        <v>311</v>
      </c>
      <c r="I122" s="19" t="s">
        <v>12</v>
      </c>
      <c r="J122" s="10"/>
      <c r="K122" s="11"/>
      <c r="L122" s="11"/>
      <c r="M122" s="7" t="s">
        <v>312</v>
      </c>
      <c r="N122" s="1">
        <v>10000</v>
      </c>
      <c r="O122" s="1">
        <v>200</v>
      </c>
      <c r="P122" s="1">
        <f t="shared" si="6"/>
        <v>2244</v>
      </c>
      <c r="Q122" s="1">
        <f t="shared" si="7"/>
        <v>12444</v>
      </c>
    </row>
    <row r="123" spans="1:17" ht="54.95" customHeight="1" x14ac:dyDescent="0.25">
      <c r="A123" s="7">
        <v>115</v>
      </c>
      <c r="B123" s="2" t="s">
        <v>22</v>
      </c>
      <c r="C123" s="22">
        <v>43419</v>
      </c>
      <c r="D123" s="7" t="s">
        <v>313</v>
      </c>
      <c r="E123" s="7"/>
      <c r="F123" s="19" t="s">
        <v>17</v>
      </c>
      <c r="G123" s="19"/>
      <c r="H123" s="21" t="s">
        <v>314</v>
      </c>
      <c r="I123" s="19" t="s">
        <v>12</v>
      </c>
      <c r="J123" s="10"/>
      <c r="K123" s="11"/>
      <c r="L123" s="11"/>
      <c r="M123" s="7" t="s">
        <v>233</v>
      </c>
      <c r="N123" s="1">
        <v>835</v>
      </c>
      <c r="O123" s="1">
        <v>183.7</v>
      </c>
      <c r="P123" s="1">
        <f t="shared" si="6"/>
        <v>224.114</v>
      </c>
      <c r="Q123" s="1">
        <f t="shared" si="7"/>
        <v>1242.8140000000001</v>
      </c>
    </row>
    <row r="124" spans="1:17" ht="54.95" customHeight="1" x14ac:dyDescent="0.25">
      <c r="A124" s="7">
        <v>116</v>
      </c>
      <c r="B124" s="2" t="s">
        <v>22</v>
      </c>
      <c r="C124" s="22">
        <v>43437</v>
      </c>
      <c r="D124" s="7" t="s">
        <v>315</v>
      </c>
      <c r="E124" s="7"/>
      <c r="F124" s="19" t="s">
        <v>17</v>
      </c>
      <c r="G124" s="19"/>
      <c r="H124" s="20" t="s">
        <v>316</v>
      </c>
      <c r="I124" s="19" t="s">
        <v>12</v>
      </c>
      <c r="J124" s="10"/>
      <c r="K124" s="11"/>
      <c r="L124" s="11"/>
      <c r="M124" s="7" t="s">
        <v>317</v>
      </c>
      <c r="N124" s="1">
        <v>1600</v>
      </c>
      <c r="O124" s="1">
        <v>64</v>
      </c>
      <c r="P124" s="1"/>
      <c r="Q124" s="1">
        <f t="shared" si="7"/>
        <v>1664</v>
      </c>
    </row>
    <row r="125" spans="1:17" ht="54.95" customHeight="1" x14ac:dyDescent="0.25">
      <c r="A125" s="7">
        <v>117</v>
      </c>
      <c r="B125" s="2" t="s">
        <v>22</v>
      </c>
      <c r="C125" s="22">
        <v>43445</v>
      </c>
      <c r="D125" s="7" t="s">
        <v>318</v>
      </c>
      <c r="E125" s="7"/>
      <c r="F125" s="19" t="s">
        <v>41</v>
      </c>
      <c r="G125" s="19"/>
      <c r="H125" s="20" t="s">
        <v>319</v>
      </c>
      <c r="I125" s="19" t="s">
        <v>12</v>
      </c>
      <c r="J125" s="10"/>
      <c r="K125" s="11"/>
      <c r="L125" s="11"/>
      <c r="M125" s="7" t="s">
        <v>320</v>
      </c>
      <c r="N125" s="1">
        <v>700</v>
      </c>
      <c r="O125" s="1"/>
      <c r="P125" s="1"/>
      <c r="Q125" s="1">
        <v>700</v>
      </c>
    </row>
    <row r="126" spans="1:17" ht="54.95" customHeight="1" x14ac:dyDescent="0.25">
      <c r="A126" s="7">
        <v>118</v>
      </c>
      <c r="B126" s="2" t="s">
        <v>22</v>
      </c>
      <c r="C126" s="22">
        <v>43445</v>
      </c>
      <c r="D126" s="7" t="s">
        <v>321</v>
      </c>
      <c r="E126" s="7" t="s">
        <v>142</v>
      </c>
      <c r="F126" s="19" t="s">
        <v>17</v>
      </c>
      <c r="G126" s="19"/>
      <c r="H126" s="20" t="s">
        <v>322</v>
      </c>
      <c r="I126" s="19" t="s">
        <v>12</v>
      </c>
      <c r="J126" s="10"/>
      <c r="K126" s="11"/>
      <c r="L126" s="11"/>
      <c r="M126" s="7" t="s">
        <v>45</v>
      </c>
      <c r="N126" s="1">
        <v>1400</v>
      </c>
      <c r="O126" s="1"/>
      <c r="P126" s="1">
        <f t="shared" si="6"/>
        <v>308</v>
      </c>
      <c r="Q126" s="1">
        <f>N126+O126+P126</f>
        <v>1708</v>
      </c>
    </row>
    <row r="127" spans="1:17" ht="54.95" customHeight="1" x14ac:dyDescent="0.25">
      <c r="A127" s="7">
        <v>119</v>
      </c>
      <c r="B127" s="2" t="s">
        <v>22</v>
      </c>
      <c r="C127" s="22">
        <v>43447</v>
      </c>
      <c r="D127" s="7" t="s">
        <v>323</v>
      </c>
      <c r="E127" s="7" t="s">
        <v>101</v>
      </c>
      <c r="F127" s="19" t="s">
        <v>43</v>
      </c>
      <c r="G127" s="19"/>
      <c r="H127" s="20" t="s">
        <v>325</v>
      </c>
      <c r="I127" s="19" t="s">
        <v>12</v>
      </c>
      <c r="J127" s="10"/>
      <c r="K127" s="11"/>
      <c r="L127" s="11"/>
      <c r="M127" s="7" t="s">
        <v>116</v>
      </c>
      <c r="N127" s="1">
        <v>1604.98</v>
      </c>
      <c r="O127" s="1"/>
      <c r="P127" s="1">
        <f t="shared" si="6"/>
        <v>353.09559999999999</v>
      </c>
      <c r="Q127" s="1">
        <f>N127+O127+P127</f>
        <v>1958.0756000000001</v>
      </c>
    </row>
    <row r="128" spans="1:17" ht="54.95" customHeight="1" x14ac:dyDescent="0.25">
      <c r="A128" s="7">
        <v>120</v>
      </c>
      <c r="B128" s="2" t="s">
        <v>22</v>
      </c>
      <c r="C128" s="22">
        <v>43447</v>
      </c>
      <c r="D128" s="7" t="s">
        <v>324</v>
      </c>
      <c r="E128" s="7"/>
      <c r="F128" s="19" t="s">
        <v>17</v>
      </c>
      <c r="G128" s="19"/>
      <c r="H128" s="20" t="s">
        <v>326</v>
      </c>
      <c r="I128" s="19" t="s">
        <v>12</v>
      </c>
      <c r="J128" s="10"/>
      <c r="K128" s="11"/>
      <c r="L128" s="11"/>
      <c r="M128" s="7" t="s">
        <v>327</v>
      </c>
      <c r="N128" s="1">
        <v>7300</v>
      </c>
      <c r="O128" s="1"/>
      <c r="P128" s="1">
        <f t="shared" si="6"/>
        <v>1606</v>
      </c>
      <c r="Q128" s="1">
        <f>N128+O128+P128</f>
        <v>8906</v>
      </c>
    </row>
    <row r="129" spans="1:17" ht="54.95" customHeight="1" x14ac:dyDescent="0.25">
      <c r="A129" s="7">
        <v>121</v>
      </c>
      <c r="B129" s="2" t="s">
        <v>23</v>
      </c>
      <c r="C129" s="22">
        <v>43448</v>
      </c>
      <c r="D129" s="7" t="s">
        <v>328</v>
      </c>
      <c r="E129" s="7"/>
      <c r="F129" s="19" t="s">
        <v>17</v>
      </c>
      <c r="G129" s="19"/>
      <c r="H129" s="20" t="s">
        <v>329</v>
      </c>
      <c r="I129" s="19" t="s">
        <v>12</v>
      </c>
      <c r="J129" s="10"/>
      <c r="K129" s="11"/>
      <c r="L129" s="11"/>
      <c r="M129" s="7" t="s">
        <v>330</v>
      </c>
      <c r="N129" s="1">
        <v>17000</v>
      </c>
      <c r="O129" s="1">
        <v>680</v>
      </c>
      <c r="P129" s="1">
        <f t="shared" si="6"/>
        <v>3889.6</v>
      </c>
      <c r="Q129" s="1">
        <f>N129+O129+P129</f>
        <v>21569.599999999999</v>
      </c>
    </row>
    <row r="130" spans="1:17" ht="54.95" customHeight="1" x14ac:dyDescent="0.25">
      <c r="A130" s="7">
        <v>122</v>
      </c>
      <c r="B130" s="2" t="s">
        <v>22</v>
      </c>
      <c r="C130" s="22">
        <v>43451</v>
      </c>
      <c r="D130" s="7" t="s">
        <v>331</v>
      </c>
      <c r="E130" s="7"/>
      <c r="F130" s="19" t="s">
        <v>17</v>
      </c>
      <c r="G130" s="19"/>
      <c r="H130" s="20" t="s">
        <v>332</v>
      </c>
      <c r="I130" s="19" t="s">
        <v>12</v>
      </c>
      <c r="J130" s="10"/>
      <c r="K130" s="11"/>
      <c r="L130" s="11"/>
      <c r="M130" s="7" t="s">
        <v>139</v>
      </c>
      <c r="N130" s="1">
        <v>2500</v>
      </c>
      <c r="O130" s="1"/>
      <c r="P130" s="1">
        <f t="shared" si="6"/>
        <v>550</v>
      </c>
      <c r="Q130" s="1">
        <f>N130+O130+P130</f>
        <v>3050</v>
      </c>
    </row>
    <row r="131" spans="1:17" ht="54.95" customHeight="1" x14ac:dyDescent="0.25">
      <c r="A131" s="7">
        <v>123</v>
      </c>
      <c r="B131" s="2"/>
      <c r="C131" s="22"/>
      <c r="D131" s="7"/>
      <c r="E131" s="7"/>
      <c r="F131" s="19"/>
      <c r="G131" s="19"/>
      <c r="H131" s="20" t="s">
        <v>333</v>
      </c>
      <c r="I131" s="19"/>
      <c r="J131" s="10"/>
      <c r="K131" s="11"/>
      <c r="L131" s="11"/>
      <c r="M131" s="7"/>
      <c r="N131" s="1"/>
      <c r="O131" s="1"/>
      <c r="P131" s="1"/>
      <c r="Q131" s="1"/>
    </row>
    <row r="132" spans="1:17" ht="54.95" customHeight="1" x14ac:dyDescent="0.25">
      <c r="A132" s="7">
        <v>124</v>
      </c>
      <c r="B132" s="2" t="s">
        <v>22</v>
      </c>
      <c r="C132" s="22">
        <v>43452</v>
      </c>
      <c r="D132" s="7" t="s">
        <v>334</v>
      </c>
      <c r="E132" s="7"/>
      <c r="F132" s="19" t="s">
        <v>43</v>
      </c>
      <c r="G132" s="19"/>
      <c r="H132" s="20" t="s">
        <v>335</v>
      </c>
      <c r="I132" s="19" t="s">
        <v>12</v>
      </c>
      <c r="J132" s="10"/>
      <c r="K132" s="11"/>
      <c r="L132" s="11"/>
      <c r="M132" s="7" t="s">
        <v>336</v>
      </c>
      <c r="N132" s="1">
        <v>900</v>
      </c>
      <c r="O132" s="1">
        <v>18</v>
      </c>
      <c r="P132" s="1">
        <f>(O132+N132)*0.22</f>
        <v>201.96</v>
      </c>
      <c r="Q132" s="1">
        <f t="shared" ref="Q132:Q135" si="8">N132+O132+P132</f>
        <v>1119.96</v>
      </c>
    </row>
    <row r="133" spans="1:17" ht="54.95" customHeight="1" x14ac:dyDescent="0.25">
      <c r="A133" s="7">
        <v>125</v>
      </c>
      <c r="B133" s="2" t="s">
        <v>22</v>
      </c>
      <c r="C133" s="22">
        <v>43453</v>
      </c>
      <c r="D133" s="7" t="s">
        <v>337</v>
      </c>
      <c r="E133" s="7"/>
      <c r="F133" s="19" t="s">
        <v>39</v>
      </c>
      <c r="G133" s="19"/>
      <c r="H133" s="20" t="s">
        <v>338</v>
      </c>
      <c r="I133" s="19" t="s">
        <v>12</v>
      </c>
      <c r="J133" s="10"/>
      <c r="K133" s="11"/>
      <c r="L133" s="11"/>
      <c r="M133" s="7" t="s">
        <v>1</v>
      </c>
      <c r="N133" s="1">
        <v>250</v>
      </c>
      <c r="O133" s="1"/>
      <c r="P133" s="1">
        <f>(O133+N133)*0.22</f>
        <v>55</v>
      </c>
      <c r="Q133" s="1">
        <f t="shared" si="8"/>
        <v>305</v>
      </c>
    </row>
    <row r="134" spans="1:17" ht="54.95" customHeight="1" x14ac:dyDescent="0.25">
      <c r="A134" s="7">
        <v>126</v>
      </c>
      <c r="B134" s="2"/>
      <c r="C134" s="22">
        <v>43455</v>
      </c>
      <c r="D134" s="7"/>
      <c r="E134" s="7"/>
      <c r="F134" s="19"/>
      <c r="G134" s="19"/>
      <c r="H134" s="20" t="s">
        <v>339</v>
      </c>
      <c r="I134" s="19" t="s">
        <v>12</v>
      </c>
      <c r="J134" s="10"/>
      <c r="K134" s="11"/>
      <c r="L134" s="11"/>
      <c r="M134" s="7"/>
      <c r="N134" s="1"/>
      <c r="O134" s="1"/>
      <c r="P134" s="1"/>
      <c r="Q134" s="1">
        <f t="shared" si="8"/>
        <v>0</v>
      </c>
    </row>
    <row r="135" spans="1:17" ht="54.95" customHeight="1" x14ac:dyDescent="0.25">
      <c r="A135" s="7">
        <v>127</v>
      </c>
      <c r="B135" s="2"/>
      <c r="C135" s="22">
        <v>43455</v>
      </c>
      <c r="D135" s="7" t="s">
        <v>340</v>
      </c>
      <c r="E135" s="7"/>
      <c r="F135" s="19" t="s">
        <v>39</v>
      </c>
      <c r="G135" s="19"/>
      <c r="H135" s="20" t="s">
        <v>341</v>
      </c>
      <c r="I135" s="19" t="s">
        <v>12</v>
      </c>
      <c r="J135" s="10"/>
      <c r="K135" s="11"/>
      <c r="L135" s="11"/>
      <c r="M135" s="7" t="s">
        <v>342</v>
      </c>
      <c r="N135" s="1">
        <v>1931.4</v>
      </c>
      <c r="O135" s="1"/>
      <c r="P135" s="1">
        <f t="shared" ref="P135" si="9">(O135+N135)*0.22</f>
        <v>424.90800000000002</v>
      </c>
      <c r="Q135" s="1">
        <f t="shared" si="8"/>
        <v>2356.308</v>
      </c>
    </row>
  </sheetData>
  <dataValidations count="3">
    <dataValidation type="list" allowBlank="1" showInputMessage="1" showErrorMessage="1" sqref="F2:G135" xr:uid="{B094AB4C-DC4D-4B0C-A1C3-D75C9AFBBD92}">
      <formula1>$U$11:$U$17</formula1>
    </dataValidation>
    <dataValidation type="list" allowBlank="1" showInputMessage="1" showErrorMessage="1" sqref="I2:I99" xr:uid="{D1479761-292C-4D26-A035-63C224751BD7}">
      <formula1>$U$7:$U$8</formula1>
    </dataValidation>
    <dataValidation type="list" allowBlank="1" showInputMessage="1" showErrorMessage="1" sqref="B2:B135" xr:uid="{F35643BA-2CC0-4AC4-87FA-526083618667}">
      <formula1>$Y$4:$Y$5</formula1>
    </dataValidation>
  </dataValidations>
  <hyperlinks>
    <hyperlink ref="D3" r:id="rId1" display="https://smartcig.anticorruzione.it/AVCP-SmartCig/preparaDettaglioComunicazioneOS.action?codDettaglioCarnet=35440528" xr:uid="{2E1CBDA5-7BCA-41BF-8C54-32FFF1D17482}"/>
    <hyperlink ref="D4" r:id="rId2" display="https://smartcig.anticorruzione.it/AVCP-SmartCig/preparaDettaglioComunicazioneOS.action?codDettaglioCarnet=35441293" xr:uid="{625DBEF0-B4B1-4E4C-8A08-A9004C0D752F}"/>
    <hyperlink ref="D5" r:id="rId3" display="https://smartcig.anticorruzione.it/AVCP-SmartCig/preparaDettaglioComunicazioneOS.action?codDettaglioCarnet=35421731" xr:uid="{671B4FB8-9258-42F7-B838-985ABC511F22}"/>
    <hyperlink ref="D6" r:id="rId4" display="https://smartcig.anticorruzione.it/AVCP-SmartCig/preparaDettaglioComunicazioneOS.action?codDettaglioCarnet=35421712" xr:uid="{30BAEECA-34CF-4968-826A-DE5587CC23E4}"/>
    <hyperlink ref="D8" r:id="rId5" display="https://smartcig.anticorruzione.it/AVCP-SmartCig/preparaDettaglioComunicazioneOS.action?codDettaglioCarnet=35489308" xr:uid="{B6D663B9-DDF1-4EC2-8F54-5754B4B95CF6}"/>
    <hyperlink ref="D9" r:id="rId6" display="https://smartcig.anticorruzione.it/AVCP-SmartCig/preparaDettaglioComunicazioneOS.action?codDettaglioCarnet=35488861" xr:uid="{D170F7E6-1304-4B3D-A41D-8D1BBF593D75}"/>
    <hyperlink ref="D11" r:id="rId7" display="https://smartcig.anticorruzione.it/AVCP-SmartCig/preparaDettaglioComunicazioneOS.action?codDettaglioCarnet=35489308" xr:uid="{5DDFAE29-94AB-4988-8DCC-594EA35EFD18}"/>
    <hyperlink ref="D12" r:id="rId8" display="https://smartcig.anticorruzione.it/AVCP-SmartCig/preparaDettaglioComunicazioneOS.action?codDettaglioCarnet=35474840" xr:uid="{5C59D2D2-523D-4910-A994-0E02B009B607}"/>
    <hyperlink ref="D13" r:id="rId9" display="https://smartcig.anticorruzione.it/AVCP-SmartCig/preparaDettaglioComunicazioneOS.action?codDettaglioCarnet=35474840" xr:uid="{0116D9F8-6214-44A7-853A-6F2E236B472E}"/>
    <hyperlink ref="D14" r:id="rId10" display="https://smartcig.anticorruzione.it/AVCP-SmartCig/preparaDettaglioComunicazioneOS.action?codDettaglioCarnet=35474742" xr:uid="{FB1084E9-6EE7-45BE-A5CA-F751CCD8C329}"/>
    <hyperlink ref="D15" r:id="rId11" display="https://smartcig.anticorruzione.it/AVCP-SmartCig/preparaDettaglioComunicazioneOS.action?codDettaglioCarnet=35474742" xr:uid="{CDDE0A76-3888-4B58-A45D-A8284AB87D3D}"/>
    <hyperlink ref="D78" r:id="rId12" display="https://smartcig.anticorruzione.it/AVCP-SmartCig/preparaDettaglioComunicazioneOS.action?codDettaglioCarnet=37704414" xr:uid="{645B9870-7C8B-4437-A0BE-C9C14B28E84D}"/>
    <hyperlink ref="D112" r:id="rId13" display="https://smartcig.anticorruzione.it/AVCP-SmartCig/preparaDettaglioComunicazioneOS.action?codDettaglioCarnet=38707298" xr:uid="{D042BE19-9B1D-4FE2-95AF-94703E5D2962}"/>
  </hyperlinks>
  <pageMargins left="0.70866141732283472" right="0.70866141732283472" top="0.74803149606299213" bottom="0.74803149606299213" header="0.31496062992125984" footer="0.31496062992125984"/>
  <pageSetup paperSize="9" scale="4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Tomasi</dc:creator>
  <cp:lastModifiedBy>elisabetta.delloro</cp:lastModifiedBy>
  <cp:lastPrinted>2019-01-17T13:04:13Z</cp:lastPrinted>
  <dcterms:created xsi:type="dcterms:W3CDTF">2017-12-05T13:19:57Z</dcterms:created>
  <dcterms:modified xsi:type="dcterms:W3CDTF">2019-01-17T13:10:50Z</dcterms:modified>
</cp:coreProperties>
</file>