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F28B5FA6-A6E6-48AE-B884-87255C680ACC}" xr6:coauthVersionLast="47" xr6:coauthVersionMax="47" xr10:uidLastSave="{00000000-0000-0000-0000-000000000000}"/>
  <bookViews>
    <workbookView xWindow="-108" yWindow="-108" windowWidth="23256" windowHeight="12456" xr2:uid="{00000000-000D-0000-FFFF-FFFF00000000}"/>
  </bookViews>
  <sheets>
    <sheet name="DIRETTI" sheetId="4" r:id="rId1"/>
  </sheets>
  <definedNames>
    <definedName name="_xlnm._FilterDatabase" localSheetId="0" hidden="1">DIRETTI!$A$1:$V$58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4" l="1"/>
  <c r="R31" i="4"/>
  <c r="R15" i="4"/>
  <c r="Q31" i="4"/>
  <c r="R29" i="4"/>
  <c r="Q29" i="4"/>
  <c r="S29" i="4" s="1"/>
  <c r="R28" i="4"/>
  <c r="Q28" i="4"/>
  <c r="S27" i="4"/>
  <c r="R17" i="4"/>
  <c r="S17" i="4" s="1"/>
  <c r="R14" i="4"/>
  <c r="S14" i="4" s="1"/>
  <c r="S28" i="4" l="1"/>
  <c r="Q21" i="4"/>
  <c r="R21" i="4" s="1"/>
  <c r="R20" i="4"/>
  <c r="Q26" i="4"/>
  <c r="R26" i="4" s="1"/>
  <c r="R12" i="4"/>
  <c r="R2" i="4"/>
  <c r="Q24" i="4"/>
  <c r="R24" i="4" s="1"/>
  <c r="R11" i="4"/>
  <c r="R9" i="4"/>
  <c r="R8" i="4"/>
  <c r="R13" i="4"/>
  <c r="R7" i="4"/>
  <c r="R6" i="4"/>
  <c r="R3" i="4"/>
</calcChain>
</file>

<file path=xl/sharedStrings.xml><?xml version="1.0" encoding="utf-8"?>
<sst xmlns="http://schemas.openxmlformats.org/spreadsheetml/2006/main" count="208" uniqueCount="159">
  <si>
    <t>Affidamento</t>
  </si>
  <si>
    <t>sez</t>
  </si>
  <si>
    <t>CIG</t>
  </si>
  <si>
    <t>CUP</t>
  </si>
  <si>
    <t>Oggetto</t>
  </si>
  <si>
    <t>Aggiudicatario</t>
  </si>
  <si>
    <t>Importo di aggiudicazione IVA esclusa</t>
  </si>
  <si>
    <t xml:space="preserve">CPA </t>
  </si>
  <si>
    <t>Totale</t>
  </si>
  <si>
    <t>Importo delle somme liquidate IVA esclusa</t>
  </si>
  <si>
    <t>Data pagamento</t>
  </si>
  <si>
    <t>Iva</t>
  </si>
  <si>
    <t>N. offerenti</t>
  </si>
  <si>
    <t>N. preventivi
richiesti</t>
  </si>
  <si>
    <t>Incarico 
professionale</t>
  </si>
  <si>
    <t>Soggetto richiedente</t>
  </si>
  <si>
    <t>Elenco degli operatori invitati a presentare offerta</t>
  </si>
  <si>
    <t>Data affidamento</t>
  </si>
  <si>
    <t>ASSET</t>
  </si>
  <si>
    <t>RUP</t>
  </si>
  <si>
    <t>Zucchetti Spa</t>
  </si>
  <si>
    <t>Data nomina RUP</t>
  </si>
  <si>
    <t>PERSONALE E ACQUISTI</t>
  </si>
  <si>
    <t>tempi di esecuzione gg</t>
  </si>
  <si>
    <t>IMMOBILI NON LOCABILI</t>
  </si>
  <si>
    <t>AFFIDAMENTO DIRETTO DEL CONTRATTO DI ACQUISTO DI
SERVIZIO DI MANUTENZIONE DEL SISTEMA DI RILEVAZIONE PRESENZE DEL
PERSONALE DI FONDAZIONE PATRIMONIO CA' GRANDA FINO AL 31/12/2025</t>
  </si>
  <si>
    <t>NR88_AQ89</t>
  </si>
  <si>
    <t>AQ89_AA3</t>
  </si>
  <si>
    <t>B51B8E37E2</t>
  </si>
  <si>
    <t>AFFIDAMENTO DIRETTO DEL CONTRATTO DI ACQUISTO DI
SERVIZIO PER IL TAGLIO DI DUE ALBERI CADUTI E ACCATASTAMENTO DEL
MATERIALE DI RISULTA IN AREA ADIACENTE, NELLE AREE DI PERTINENZA DI
VIA ROMA 73 IN CERANO D’INTELVI (CO)</t>
  </si>
  <si>
    <t>NR4_AQ92</t>
  </si>
  <si>
    <t>AQ92_AA4</t>
  </si>
  <si>
    <t>B5505C500C</t>
  </si>
  <si>
    <t>Vanoni Giardinaggio srl</t>
  </si>
  <si>
    <t>AFFIDAMENTO DIRETTO DEL CONTRATTO DI ACQUISTO DI
VALUTAZIONE DI CONGRUITÀ DEL VALORE OFFERTO DAL COMUNE DI LODI
PER L'ACQUISTO DELL'AREA DENOMINATA "PISCINA DI BOSCHI
BELGIARDINO", IDENTIFICATA CATASTALMENTE AL FG 17 MAPP. 81 DEL
COMUNE DI LODI E AL FG 7 MAPP. 3, 4, 5 DEL COMUNE DI MONTANASO
LOMBARDO</t>
  </si>
  <si>
    <t>Kroll Advisory spa</t>
  </si>
  <si>
    <t>B566A0B19E</t>
  </si>
  <si>
    <t>AQ97_AA5</t>
  </si>
  <si>
    <t>NR6_AQ97</t>
  </si>
  <si>
    <t>AFFIDAMENTO DIRETTO DEL CONTRATTO DI ACQUISTO DI
SERVIZIO DI ORGANIZZAZIONE E REALIZZAZIONE DI UN PERCORSO
DIDATTICO PER 70 STUDENTI: COORDINAMENTO, FORMAZIONE INSEGNANTI
E 3 USCITE DIDATTICHE CON TRASPORTO PRESSO CASCINE DELLA
FONDAZIONE PATRIMONIO CA’ GRANDA</t>
  </si>
  <si>
    <t>STRATEGIA E SOSTENIBILITA'</t>
  </si>
  <si>
    <t>AQ98_AA8</t>
  </si>
  <si>
    <t>B59B29B910</t>
  </si>
  <si>
    <t>KOINÈ COOPERATIVA
SOCIALE ONLUS</t>
  </si>
  <si>
    <t>NR9_AQ98</t>
  </si>
  <si>
    <t>AFFIDAMENTO DIRETTO DEL CONTRATTO DI ACQUISTO DI
SERVIZIO DI REDAZIONE DI UNA PERIZIA DI STIMA DEL VALORE DI UN ASSET
SITO NEL COMUNE DI ZELO BUON PERSICO (FOGLIO 1 MAPPALE 249 - PARTE)</t>
  </si>
  <si>
    <t>B5A6A2A34</t>
  </si>
  <si>
    <t>NR10_AQ99</t>
  </si>
  <si>
    <t>AQ99_AA10</t>
  </si>
  <si>
    <t>K2real srl</t>
  </si>
  <si>
    <t>KROLL Advisory spa                         K2real srl</t>
  </si>
  <si>
    <t>AFFIDAMENTO DIRETTO DEL CONTRATTO DI ACQUISTO DEL
SERVIZIO DI TAGLIO DEL VERDE NELL' AREA ADIBITA A CORTILE
DELL'IMMOBILE DENOMINATO "EX RISTORANTE DI MIRASOLE" SITA NEL
COMUNE DI OPERA (MI) ED IDENTIFICATA CATASTALMENTE AL FG 2 MAP. 19</t>
  </si>
  <si>
    <t>B5B339BF57</t>
  </si>
  <si>
    <t>NR14_AQ100</t>
  </si>
  <si>
    <t>Fondazione Progetto Mirasole Impresa Sociale,</t>
  </si>
  <si>
    <t>AQ100_AA12</t>
  </si>
  <si>
    <t>AQ102_AA14</t>
  </si>
  <si>
    <t>NR13_AQ102</t>
  </si>
  <si>
    <t>AFFIDAMENTO DIRETTO DEL CONTRATTO DI ACQUISTO DI
ISPEZIONE CON DRONE PROFESSIONALE E RELATIVO REPORT DELLO STATO
CONSERVATIVO DELLE COPERTURE DI N. 50 IMMOBILI SITUATI NEI COMUNI
DI CERANO D’INTELVI (CO), BERTONICO (LO), ZELO BUON PERSICO (LO),
ASOLA (MN), ABBIATEGRASSO (MI), MORIMONDO (MI), OPERA (MI), OZZERO
(MI), ROSATE (MI), ROZZANO (MI), VERNATE (MI), ZIBIDO SAN GIACOMO (MI),
CASORATE PRIMO (PV), BESOZZO (VA).</t>
  </si>
  <si>
    <t>PROPERTY</t>
  </si>
  <si>
    <t>B5BC5C8025</t>
  </si>
  <si>
    <t xml:space="preserve">Luca Francesco Tommaso Rossi Dronext srl                              Studio Ingenger Tedoldi </t>
  </si>
  <si>
    <t xml:space="preserve">Luca Francesco Tommaso Rossi  Dronext srl                                         Studio Ingenger Tedoldi </t>
  </si>
  <si>
    <t>AFFIDAMENTO DIRETTO DEL CONTRATTO DI ACQUISTO DEL
SERVIZIO PER IL TAGLIO DI UN ALBERO CADUTO E RELATIVO
ACCATASTAMENTO DEL MATERIALE DI RISULTA NELL'AREA DI PERTINENZA
DI VIA ROMA 73 IN CERANO D’INTELVI (CO) ( FG. 9, MAP. 876)»</t>
  </si>
  <si>
    <t xml:space="preserve">AQ103_AA11 </t>
  </si>
  <si>
    <t>B5AF1A0C73</t>
  </si>
  <si>
    <t>Vanoni Giardinaggio Srl</t>
  </si>
  <si>
    <t>NR16_AQ103</t>
  </si>
  <si>
    <t>AFFIDAMENTO DIRETTO DEL CONTRATTO DI ACQUISTO DI
SERVIZIO DI STAMPA DI N 500 COPIE DEL BILANCIO SOCIALE DELLA
FONDAZIONE ED INVIO AD UN NUMERO DI DESTINATARI DETERMINATI</t>
  </si>
  <si>
    <t>COMUNICAZIONE</t>
  </si>
  <si>
    <t>Ciscra spa</t>
  </si>
  <si>
    <t>AQ104_AA15</t>
  </si>
  <si>
    <t>B5E7FE493E</t>
  </si>
  <si>
    <t>NR17_AQ104</t>
  </si>
  <si>
    <t>AFFIDAMENTO DIRETTO DEL CONTRATTO DI ACQUISTO DI
ASSISTENZA LEGALE IN RISPOSTA ALLA CONTESTAZIONE RELATIVAAL
DEPOSITO DELLA DOMANDA DI MARCHIO OASI CA’ GRANDA</t>
  </si>
  <si>
    <t>GIAMBROCONO &amp; C. SPA</t>
  </si>
  <si>
    <t>B5C5313963</t>
  </si>
  <si>
    <t>AQ105_AA13</t>
  </si>
  <si>
    <t>AFFIDAMENTO DELL’INCARICO PROFESSIONALE PER
DOCENZA NEL CORSO DELL'ACCADEMIA CA' GRANDA DEL 23 GENNAIO 2025:
" INFESTANTI: GESTIRLE GRAZIE ALLA GENETICA E ALLE PRATICHE IN
CAMPO - LE NUOVE TECNOLOGIE DELLA GENETICA: RISI TOLLERANTI AD
ERBICIDI."»</t>
  </si>
  <si>
    <t>IP45_AI3</t>
  </si>
  <si>
    <t>AFFIDAMENTO DELL’INCARICO PROFESSIONALE PER
DOCENZA NEL CORSO DELL'ACCADEMIA CA' GRANDA DEL 23 GENNAIO 2025:
" INFESTANTI: GESTIRLE GRAZIE ALLA GENETICA E ALLE PRATICHE IN
CAMPO - LA GESTIONE PRATICA DELLE INFESTANTI IN RISAIA"</t>
  </si>
  <si>
    <t>IP46_AI2</t>
  </si>
  <si>
    <t>Dott. Maurizio
Tabacchi dello Studio Associato Agrosfera</t>
  </si>
  <si>
    <t>AFFIDAMENTO DELL’INCARICO PROFESSIONALE PER
DOCENZA NEL CORSO DELL'ACCADEMIA CA' GRANDA DEL 13 FEBBRAIO 2025:
"LA CIRCOLARITA' PER LA SOSTENIBILITA' ECONOMICA E AMBIENTALE -
MIGLIORARE L'EFFICIENZA NELL'USO DI INPUT PRODUTTIVI E RISORSE
NATURALI NELLE AZIENDE DEL LATTE."</t>
  </si>
  <si>
    <t>IP50_AI4</t>
  </si>
  <si>
    <t>Dott. Giorgio Borreani</t>
  </si>
  <si>
    <t>Dott. Sergio Cerioli della società SECE Sas</t>
  </si>
  <si>
    <t>Dott. Maurizio Tabacchi dello Studio Associato Agrosfera</t>
  </si>
  <si>
    <t>AFFIDAMENTO DELL’INCARICO PROFESSIONALE PER DOCENZA NEL
CORSO DELL’ACCADEMIA CA’ GRANDA DEL 13 FEBBRAIO 2025: “LA
CIRCOLARITA’ PER LA SOSTENIBILITA’ ECONOMICA ED AMBIENTALE</t>
  </si>
  <si>
    <t>IP51_AI5</t>
  </si>
  <si>
    <t>Dott.ssa Maria Teresa Pacchioli</t>
  </si>
  <si>
    <t>AFFIDAMENTO DELL’INCARICO PROFESSIONALE PER
ASSISTENZA IN DIRITTO CIVILE PER UN NUMERO MASSIMO DI 30 ORE FINO
AL 31/12/2025</t>
  </si>
  <si>
    <t>IP52_AI7</t>
  </si>
  <si>
    <t>Avv. Andrea Giussani</t>
  </si>
  <si>
    <t>AFFIDAMENTO DELL’INCARICO PROFESSIONALE PER 
DOCENZA NEL  CORSO DELL'ACCADEMIA CA' GRANDA DEL 20 FEBBRAIO 2025: "FILIERE SOSTENIBILI E ASPETTI COMMERCIALI" - LE CERTIFICAZIONI DI SOSTENIBILITA' NEL MONDO DEL RISO"</t>
  </si>
  <si>
    <t>Dott. Franco Tesio</t>
  </si>
  <si>
    <t>IP53_AI6</t>
  </si>
  <si>
    <t>AFFIDAMENTO DELL’INCARICO PROFESSIONALE PER
ASSISTENZA IN MATERIA URBANISTICA FINO AL 28.02.2026 PER UN MASSIMO
DI 100 ORE</t>
  </si>
  <si>
    <t>IP54_AI11</t>
  </si>
  <si>
    <t>Arch. Roberto Muraca</t>
  </si>
  <si>
    <t>Fondazione Progetto Mirasole Impresa Sociale</t>
  </si>
  <si>
    <t>AQ106_AA16</t>
  </si>
  <si>
    <t>NR19_AQ106</t>
  </si>
  <si>
    <t xml:space="preserve">AFFIDAMENTO DIRETTO DEL CONTRATTO DI ACQUISTO DI
N. 2 PERIZIE DI STIMA DEL VALORE DEL CANONE DI LOCAZIONE ANNUO DI DUE ASSET SITI NEL COMUNE DI MILANO IN VIA CHIESA ROSSA N.191 (FG 647, MAPP.LI 83-85-86-87-180-184) E IN VIA CHIESA ROSSA N.193 (FG. 647, MAPP.LI 83-181-185-186-188-190)
AFFIDAMENTO DIRETTO DEL CONTRATTO DI ACQUISTO DI
N. 2 PERIZIE DI STIMA DEL VALORE DEL CANONE DI LOCAZIONE ANNUO DI DUE ASSET SITI NEL COMUNE DI MILANO IN VIA CHIESA ROSSA N.191 (FG 647, MAPP.LI 83-85-86-87-180-184) E IN VIA CHIESA ROSSA N.193 (FG. 647, MAPP.LI 83-181-185-186-188-190)
</t>
  </si>
  <si>
    <t>NR22_AQ109</t>
  </si>
  <si>
    <t>AQ109_AA19</t>
  </si>
  <si>
    <t>B621ACE61E</t>
  </si>
  <si>
    <t>SERVIZIO DI ACQUISTO DI UN'AUTOVETTURA MODELLO PANDA MY23 1.0 70CV
HYBRID PANDA IN USO AL PERSONALE DELLA FONDAZIONE</t>
  </si>
  <si>
    <t>Mocautogroup Srl</t>
  </si>
  <si>
    <t>Mocautogroup srl</t>
  </si>
  <si>
    <t>30 gg</t>
  </si>
  <si>
    <t>25 gg</t>
  </si>
  <si>
    <t>NR18_AQ105</t>
  </si>
  <si>
    <t xml:space="preserve">NR23_AQ111 </t>
  </si>
  <si>
    <t>AQ111_AA17</t>
  </si>
  <si>
    <t>ACQUISTO DI
REALIZZAZIONE DI N 2 MODULI FORMATIVI E N 3 INCONTRI DI FOLLOW – UP
PER L’INTRODUZIONE E IL CONSOLIDAMENTO DELLA CULTURA DEL FEEDBACK
TRA IL PERSONALE DELLA FONDAZIONE PER UN TOTALE DI 23,5 ORE</t>
  </si>
  <si>
    <t>B5EE7DF7F0</t>
  </si>
  <si>
    <t>60 gg</t>
  </si>
  <si>
    <t>IP57_AI8</t>
  </si>
  <si>
    <t>ASSISTENZA IN DIRITTO AMMINISTRATIVO PER CONTRATTI AGRARI E PER
L’ATTIVITA’ ISTITUZIONALE PER UN TOTALE MASSIMO DI 100 ORE FINO AL
31.12.2025</t>
  </si>
  <si>
    <t>Prof: Mauro Renna</t>
  </si>
  <si>
    <t>365 gg</t>
  </si>
  <si>
    <t>IP_58_AI10</t>
  </si>
  <si>
    <t>CONSULENZA PER LA REDAZIONE DI N. 3 DUE DILIGENCE SULLO STATO DI
CONSERVAZIONE, MANUTENZIONE E SICUREZZA DELLE COPERTURE
DEGLI EDIFICI: EX RISTORANTE MIRASOLE – OPERA (FG. 2, MAPP. 50); EX
TABACCHI FALLAVECCHIA – MORIMONDO (FG. 23, MAPP. 79); EX CASE
COLONICHE CASCINA BUGO – OZZERO (FG. 2, MAPP. 52)</t>
  </si>
  <si>
    <t>Coltellini Ing di MC3</t>
  </si>
  <si>
    <t>20 gg</t>
  </si>
  <si>
    <t>IP_60_AI12</t>
  </si>
  <si>
    <t>AFFIDAMENTO DELL’INCARICO PROFESSIONALE PER
ASSISTENZA IN DIRITTO DELLE ACQUE PER UN TOTALE MASSIMO DI 30 ORE
FINO AL 31.12.2025</t>
  </si>
  <si>
    <t>Avv. Mantovani</t>
  </si>
  <si>
    <t>IP_61_AI15</t>
  </si>
  <si>
    <t>DELL’INCARICO PROFESSIONALE PER
MONITORAGGIO FAUNISTICO DI 4 AREE OGGETTO DI INTERVENTI
AGROAMBIENTALI</t>
  </si>
  <si>
    <t>AGR Giovanni Colombo</t>
  </si>
  <si>
    <t>ASSISTENZA IN DIRITTO AGRARIO FINO AL 31.12.202</t>
  </si>
  <si>
    <t>Avv Nicolini</t>
  </si>
  <si>
    <t>240 gg</t>
  </si>
  <si>
    <t>IP_62_AI15</t>
  </si>
  <si>
    <t>IP_63_AI14</t>
  </si>
  <si>
    <t>AFFIDAMENTO DELL’INCARICO PROFESSIONALE PER
L’AGGIORNAMENTO DELLA GRAFICA E DEI TESTI DEL PACKAGING DEI
PRODOTTI CA' GRANDA</t>
  </si>
  <si>
    <t>Dulcamara di Gabriele Montingelli</t>
  </si>
  <si>
    <t>10 gg</t>
  </si>
  <si>
    <t>AQ95_AA6</t>
  </si>
  <si>
    <t>AFFIDAMENTO DIRETTO DEL CONTRATTO DI ACQUISTO DI
SERVIZIO DI SPURGO E VIDEO ISPEZIONE PRESSO 9 UNITA' ABITATIVE SITE IN
CASCINA BASIANO A MORIMONDO (MI) ED IDENTIFICATE CATASTALMENTE AL
FG. 17 MAP. 86 SUB. 5, 2 - MAP. 93 SUB. 1, 2, 3, 701 - MAP. 94 SUB. 1, 2, 3 DEL COMUNE
DI MORIMONDO</t>
  </si>
  <si>
    <t>B57653AA1F</t>
  </si>
  <si>
    <t>Nova Spurghi s.a.s. di Maiolo
Antonio &amp; C.</t>
  </si>
  <si>
    <t>NR5_AQ95</t>
  </si>
  <si>
    <t>AFFIDAMENTO DIRETTO DEL CONTRATTO DI ACQUISTO DI
SERVIZIO ANNUALE DI INSERIMENTO DEI DATI RELATIVI AGLI IMMOBILI DI PROPRIETÀ DI FONDAZIONE IRCCS CA' GRANDA OSPEDALE MAGGIORE POLICLINICO NEL PORTALE DEL MINISTERO DELL'ECONOMIA E DELLE FINANZE PER L'ADEMPIMENTO DEL RELATIVO DEBITO INFORMATIVO</t>
  </si>
  <si>
    <t>Progel srl</t>
  </si>
  <si>
    <t>AQ96_AA9</t>
  </si>
  <si>
    <t>B59C374046</t>
  </si>
  <si>
    <t>NR7_AQ96</t>
  </si>
  <si>
    <t>AQ108_AA21</t>
  </si>
  <si>
    <t>27/03/20258</t>
  </si>
  <si>
    <t>AFFIDAMENTO DIRETTO DEL CONTRATTO DI ACQUISTO DI
SERVIZIO PER L’ABBATTIMENTO DI UN ALBERO E TAGLIO DELLE RADICI
NELL’AREA IDENTIFICATA CATASTALMENTE AL FOGLIO 7 MAPPALE 1141 NEL
COMUNE DI PAULLO (MI)</t>
  </si>
  <si>
    <t>Cooperativa Sociale Eureka! Soc. Coop.</t>
  </si>
  <si>
    <t>Cooperativa Sociale Eureka! Soc. Coop. GREEN CARE SNC di Maydanskyy Yaroslav &amp; C Colpani Alessandro Floricoltura San Donato Milanese Srl</t>
  </si>
  <si>
    <t>NR21_AQ108</t>
  </si>
  <si>
    <t>B44CC710BD</t>
  </si>
  <si>
    <t>B5E9F54AA9</t>
  </si>
  <si>
    <t>Uform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</si>
</sst>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11" x14ac:knownFonts="1">
    <font>
      <sz val="11"/>
      <color theme="1"/>
      <name val="Calibri"/>
      <family val="2"/>
      <scheme val="minor"/>
    </font>
    <font>
      <sz val="11"/>
      <color theme="1"/>
      <name val="Calibri"/>
      <family val="2"/>
      <scheme val="minor"/>
    </font>
    <font>
      <sz val="11"/>
      <color theme="1"/>
      <name val="Garamond"/>
      <family val="1"/>
    </font>
    <font>
      <b/>
      <sz val="11"/>
      <color theme="1"/>
      <name val="Garamond"/>
      <family val="1"/>
    </font>
    <font>
      <b/>
      <sz val="11"/>
      <name val="Garamond"/>
      <family val="1"/>
    </font>
    <font>
      <sz val="9"/>
      <color theme="1"/>
      <name val="Garamond"/>
      <family val="1"/>
    </font>
    <font>
      <sz val="8"/>
      <color theme="1"/>
      <name val="Garamond"/>
      <family val="1"/>
    </font>
    <font>
      <sz val="10"/>
      <color theme="1"/>
      <name val="Garamond"/>
      <family val="1"/>
    </font>
    <font>
      <sz val="8"/>
      <name val="Garamond"/>
      <family val="1"/>
    </font>
    <font>
      <sz val="11"/>
      <name val="Garamond"/>
      <family val="1"/>
    </font>
    <font>
      <sz val="10"/>
      <name val="Garamond"/>
      <family val="1"/>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4" fontId="3" fillId="2" borderId="1" xfId="2" applyFont="1" applyFill="1" applyBorder="1" applyAlignment="1">
      <alignment horizontal="center" vertical="center" wrapText="1"/>
    </xf>
    <xf numFmtId="164" fontId="2" fillId="0" borderId="0" xfId="1" applyFont="1"/>
    <xf numFmtId="0" fontId="2" fillId="0" borderId="1" xfId="0" applyFont="1" applyBorder="1"/>
    <xf numFmtId="0" fontId="2" fillId="0" borderId="1" xfId="0" quotePrefix="1" applyFont="1" applyBorder="1" applyAlignment="1">
      <alignment horizontal="center"/>
    </xf>
    <xf numFmtId="164" fontId="2" fillId="0" borderId="1" xfId="1" applyFont="1" applyBorder="1"/>
    <xf numFmtId="0" fontId="2" fillId="0" borderId="1" xfId="0" applyFont="1" applyBorder="1" applyAlignment="1">
      <alignment horizontal="center"/>
    </xf>
    <xf numFmtId="0" fontId="2" fillId="0" borderId="1" xfId="0" applyFont="1" applyBorder="1" applyAlignment="1">
      <alignment wrapText="1"/>
    </xf>
    <xf numFmtId="14" fontId="2" fillId="0" borderId="0" xfId="0" applyNumberFormat="1" applyFont="1"/>
    <xf numFmtId="0" fontId="3" fillId="0" borderId="1" xfId="0" applyFont="1" applyBorder="1" applyAlignment="1">
      <alignment horizontal="center"/>
    </xf>
    <xf numFmtId="0" fontId="2" fillId="0" borderId="0" xfId="0" applyFont="1" applyAlignment="1">
      <alignment horizontal="center"/>
    </xf>
    <xf numFmtId="14" fontId="2" fillId="0" borderId="1" xfId="0" applyNumberFormat="1" applyFont="1" applyBorder="1" applyAlignment="1">
      <alignment horizontal="center"/>
    </xf>
    <xf numFmtId="164" fontId="3" fillId="2" borderId="1" xfId="1" applyFont="1" applyFill="1" applyBorder="1" applyAlignment="1">
      <alignment horizontal="center" vertical="center" wrapText="1"/>
    </xf>
    <xf numFmtId="0" fontId="2" fillId="0" borderId="0" xfId="0" applyFont="1" applyAlignment="1">
      <alignment wrapText="1"/>
    </xf>
    <xf numFmtId="164" fontId="2" fillId="0" borderId="1" xfId="1" applyFont="1" applyFill="1" applyBorder="1"/>
    <xf numFmtId="14" fontId="2" fillId="0" borderId="1" xfId="0" applyNumberFormat="1" applyFont="1" applyBorder="1" applyAlignment="1">
      <alignment horizontal="center" wrapText="1"/>
    </xf>
    <xf numFmtId="0" fontId="2" fillId="0" borderId="0" xfId="0" applyFont="1" applyAlignment="1">
      <alignment horizontal="center" wrapText="1"/>
    </xf>
    <xf numFmtId="0" fontId="6" fillId="0" borderId="1" xfId="0" applyFont="1" applyBorder="1" applyAlignment="1">
      <alignment wrapText="1"/>
    </xf>
    <xf numFmtId="14" fontId="2" fillId="0" borderId="0" xfId="0" applyNumberFormat="1" applyFont="1" applyAlignment="1">
      <alignment horizontal="center"/>
    </xf>
    <xf numFmtId="4" fontId="2" fillId="0" borderId="0" xfId="0" applyNumberFormat="1" applyFont="1"/>
    <xf numFmtId="0" fontId="7" fillId="0" borderId="0" xfId="0" applyFont="1" applyAlignment="1">
      <alignment wrapText="1"/>
    </xf>
    <xf numFmtId="0" fontId="6" fillId="0" borderId="0" xfId="0" applyFont="1" applyAlignment="1">
      <alignment wrapText="1"/>
    </xf>
    <xf numFmtId="14" fontId="6" fillId="0" borderId="1" xfId="0" applyNumberFormat="1" applyFont="1" applyBorder="1" applyAlignment="1">
      <alignment wrapText="1"/>
    </xf>
    <xf numFmtId="0" fontId="6" fillId="0" borderId="1" xfId="0" applyFont="1" applyBorder="1" applyAlignment="1">
      <alignment vertical="center" wrapText="1"/>
    </xf>
    <xf numFmtId="164" fontId="2" fillId="0" borderId="1" xfId="0" applyNumberFormat="1" applyFont="1" applyBorder="1"/>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49" fontId="6" fillId="0" borderId="1" xfId="0" applyNumberFormat="1" applyFont="1" applyBorder="1" applyAlignment="1">
      <alignment wrapText="1"/>
    </xf>
    <xf numFmtId="164" fontId="2" fillId="0" borderId="0" xfId="0" applyNumberFormat="1" applyFont="1"/>
    <xf numFmtId="14" fontId="2" fillId="0" borderId="1" xfId="0" applyNumberFormat="1" applyFont="1" applyBorder="1" applyAlignment="1">
      <alignment horizontal="center" vertical="center" wrapText="1"/>
    </xf>
    <xf numFmtId="0" fontId="6" fillId="0" borderId="0" xfId="0" applyFont="1" applyAlignment="1">
      <alignment horizontal="center" vertical="center"/>
    </xf>
    <xf numFmtId="14" fontId="2" fillId="0" borderId="1" xfId="0" applyNumberFormat="1" applyFont="1" applyBorder="1" applyAlignment="1">
      <alignment horizontal="center" vertical="center"/>
    </xf>
    <xf numFmtId="0" fontId="6" fillId="0" borderId="3" xfId="0" applyFont="1" applyBorder="1" applyAlignment="1">
      <alignment vertical="center" wrapText="1"/>
    </xf>
    <xf numFmtId="164" fontId="2" fillId="0" borderId="1" xfId="1" applyFont="1" applyBorder="1" applyAlignment="1">
      <alignment vertical="center"/>
    </xf>
    <xf numFmtId="164" fontId="2" fillId="0" borderId="0" xfId="0" applyNumberFormat="1"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 xfId="0" quotePrefix="1" applyFont="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vertical="center"/>
    </xf>
    <xf numFmtId="0" fontId="6" fillId="0" borderId="2" xfId="0" applyFont="1" applyBorder="1" applyAlignment="1">
      <alignment vertical="center" wrapText="1"/>
    </xf>
    <xf numFmtId="0" fontId="2" fillId="0" borderId="0" xfId="0" applyFont="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0" fontId="9" fillId="0" borderId="1" xfId="0" applyFont="1" applyBorder="1" applyAlignment="1">
      <alignment vertical="center"/>
    </xf>
    <xf numFmtId="0" fontId="8" fillId="0" borderId="1" xfId="0"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164" fontId="9" fillId="0" borderId="1" xfId="1" applyFont="1" applyFill="1" applyBorder="1" applyAlignment="1">
      <alignment vertical="center"/>
    </xf>
    <xf numFmtId="164" fontId="9" fillId="0" borderId="0" xfId="0" applyNumberFormat="1" applyFont="1" applyAlignment="1">
      <alignment vertical="center"/>
    </xf>
    <xf numFmtId="0" fontId="9" fillId="0" borderId="0" xfId="0" applyFont="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vertical="center" wrapText="1"/>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0"/>
  <sheetViews>
    <sheetView tabSelected="1" topLeftCell="K1" zoomScale="90" zoomScaleNormal="90" workbookViewId="0">
      <pane ySplit="1" topLeftCell="A16" activePane="bottomLeft" state="frozen"/>
      <selection activeCell="B1" sqref="B1"/>
      <selection pane="bottomLeft" activeCell="V17" sqref="V17"/>
    </sheetView>
  </sheetViews>
  <sheetFormatPr defaultColWidth="25.5546875" defaultRowHeight="14.4" x14ac:dyDescent="0.3"/>
  <cols>
    <col min="1" max="3" width="14" style="1" customWidth="1"/>
    <col min="4" max="4" width="5.6640625" style="1" customWidth="1"/>
    <col min="5" max="5" width="14.6640625" style="13" customWidth="1"/>
    <col min="6" max="6" width="12.6640625" style="13" customWidth="1"/>
    <col min="7" max="7" width="13.33203125" style="1" customWidth="1"/>
    <col min="8" max="8" width="9.33203125" style="1" customWidth="1"/>
    <col min="9" max="9" width="13.33203125" style="1" customWidth="1"/>
    <col min="10" max="10" width="75.6640625" style="16" customWidth="1"/>
    <col min="11" max="11" width="12.88671875" style="13" customWidth="1"/>
    <col min="12" max="12" width="34.5546875" style="1" customWidth="1"/>
    <col min="13" max="13" width="6.109375" style="13" customWidth="1"/>
    <col min="14" max="14" width="29.6640625" style="1" customWidth="1"/>
    <col min="15" max="15" width="14.88671875" style="1" customWidth="1"/>
    <col min="16" max="16" width="14.5546875" style="1" customWidth="1"/>
    <col min="17" max="18" width="11.88671875" style="1" bestFit="1" customWidth="1"/>
    <col min="19" max="19" width="12.88671875" style="1" bestFit="1" customWidth="1"/>
    <col min="20" max="20" width="17" style="5" customWidth="1"/>
    <col min="21" max="21" width="17.44140625" style="19" bestFit="1" customWidth="1"/>
    <col min="22" max="16384" width="25.5546875" style="1"/>
  </cols>
  <sheetData>
    <row r="1" spans="1:22" s="13" customFormat="1" ht="43.2" x14ac:dyDescent="0.3">
      <c r="A1" s="2" t="s">
        <v>19</v>
      </c>
      <c r="B1" s="2" t="s">
        <v>21</v>
      </c>
      <c r="C1" s="2" t="s">
        <v>0</v>
      </c>
      <c r="D1" s="2" t="s">
        <v>1</v>
      </c>
      <c r="E1" s="2" t="s">
        <v>14</v>
      </c>
      <c r="F1" s="3" t="s">
        <v>17</v>
      </c>
      <c r="G1" s="2" t="s">
        <v>2</v>
      </c>
      <c r="H1" s="2" t="s">
        <v>3</v>
      </c>
      <c r="I1" s="2" t="s">
        <v>15</v>
      </c>
      <c r="J1" s="2" t="s">
        <v>4</v>
      </c>
      <c r="K1" s="2" t="s">
        <v>13</v>
      </c>
      <c r="L1" s="2" t="s">
        <v>16</v>
      </c>
      <c r="M1" s="2" t="s">
        <v>12</v>
      </c>
      <c r="N1" s="2" t="s">
        <v>5</v>
      </c>
      <c r="O1" s="2" t="s">
        <v>23</v>
      </c>
      <c r="P1" s="4" t="s">
        <v>6</v>
      </c>
      <c r="Q1" s="4" t="s">
        <v>7</v>
      </c>
      <c r="R1" s="4" t="s">
        <v>11</v>
      </c>
      <c r="S1" s="4" t="s">
        <v>8</v>
      </c>
      <c r="T1" s="15" t="s">
        <v>9</v>
      </c>
      <c r="U1" s="2" t="s">
        <v>10</v>
      </c>
    </row>
    <row r="2" spans="1:22" s="36" customFormat="1" ht="30.6" x14ac:dyDescent="0.3">
      <c r="A2" s="28" t="s">
        <v>26</v>
      </c>
      <c r="B2" s="35">
        <v>45665</v>
      </c>
      <c r="C2" s="41" t="s">
        <v>27</v>
      </c>
      <c r="D2" s="28"/>
      <c r="F2" s="37">
        <v>45680</v>
      </c>
      <c r="G2" s="42" t="s">
        <v>28</v>
      </c>
      <c r="H2" s="29"/>
      <c r="I2" s="38" t="s">
        <v>22</v>
      </c>
      <c r="J2" s="31" t="s">
        <v>25</v>
      </c>
      <c r="K2" s="28">
        <v>1</v>
      </c>
      <c r="L2" s="32" t="s">
        <v>20</v>
      </c>
      <c r="M2" s="28">
        <v>1</v>
      </c>
      <c r="N2" s="32" t="s">
        <v>20</v>
      </c>
      <c r="O2" s="32"/>
      <c r="P2" s="39">
        <v>1356.48</v>
      </c>
      <c r="Q2" s="39">
        <v>0</v>
      </c>
      <c r="R2" s="39">
        <f>+P2*22%</f>
        <v>298.42560000000003</v>
      </c>
      <c r="S2" s="39">
        <v>1654.9</v>
      </c>
      <c r="T2" s="30"/>
      <c r="U2" s="29"/>
      <c r="V2" s="40"/>
    </row>
    <row r="3" spans="1:22" s="44" customFormat="1" ht="42.6" customHeight="1" x14ac:dyDescent="0.3">
      <c r="A3" s="28" t="s">
        <v>30</v>
      </c>
      <c r="B3" s="37">
        <v>45673</v>
      </c>
      <c r="C3" s="41" t="s">
        <v>31</v>
      </c>
      <c r="D3" s="42"/>
      <c r="E3" s="41"/>
      <c r="F3" s="37">
        <v>45680</v>
      </c>
      <c r="G3" s="42" t="s">
        <v>32</v>
      </c>
      <c r="H3" s="42"/>
      <c r="I3" s="38" t="s">
        <v>24</v>
      </c>
      <c r="J3" s="26" t="s">
        <v>29</v>
      </c>
      <c r="K3" s="41">
        <v>1</v>
      </c>
      <c r="L3" s="43" t="s">
        <v>33</v>
      </c>
      <c r="M3" s="41">
        <v>1</v>
      </c>
      <c r="N3" s="43" t="s">
        <v>33</v>
      </c>
      <c r="O3" s="42"/>
      <c r="P3" s="39">
        <v>4900</v>
      </c>
      <c r="Q3" s="39">
        <v>0</v>
      </c>
      <c r="R3" s="39">
        <f>+P3*22%</f>
        <v>1078</v>
      </c>
      <c r="S3" s="39">
        <v>5978</v>
      </c>
      <c r="T3" s="39"/>
      <c r="U3" s="28"/>
      <c r="V3" s="40"/>
    </row>
    <row r="4" spans="1:22" s="44" customFormat="1" ht="51" x14ac:dyDescent="0.3">
      <c r="A4" s="28" t="s">
        <v>144</v>
      </c>
      <c r="B4" s="37">
        <v>45679</v>
      </c>
      <c r="C4" s="41" t="s">
        <v>140</v>
      </c>
      <c r="D4" s="42"/>
      <c r="E4" s="46"/>
      <c r="F4" s="47">
        <v>45692</v>
      </c>
      <c r="G4" s="48" t="s">
        <v>142</v>
      </c>
      <c r="H4" s="48"/>
      <c r="I4" s="38" t="s">
        <v>59</v>
      </c>
      <c r="J4" s="49" t="s">
        <v>141</v>
      </c>
      <c r="K4" s="41">
        <v>1</v>
      </c>
      <c r="L4" s="43" t="s">
        <v>143</v>
      </c>
      <c r="M4" s="41">
        <v>1</v>
      </c>
      <c r="N4" s="43" t="s">
        <v>143</v>
      </c>
      <c r="O4" s="42"/>
      <c r="P4" s="39">
        <v>1880</v>
      </c>
      <c r="Q4" s="39">
        <v>0</v>
      </c>
      <c r="R4" s="39">
        <v>413.6</v>
      </c>
      <c r="S4" s="39">
        <v>2293.6</v>
      </c>
      <c r="T4" s="39"/>
      <c r="U4" s="28"/>
      <c r="V4" s="40"/>
    </row>
    <row r="5" spans="1:22" s="44" customFormat="1" ht="40.799999999999997" x14ac:dyDescent="0.3">
      <c r="A5" s="28" t="s">
        <v>149</v>
      </c>
      <c r="B5" s="37">
        <v>45686</v>
      </c>
      <c r="C5" s="41" t="s">
        <v>147</v>
      </c>
      <c r="D5" s="42"/>
      <c r="E5" s="46"/>
      <c r="F5" s="47">
        <v>45701</v>
      </c>
      <c r="G5" s="48" t="s">
        <v>148</v>
      </c>
      <c r="H5" s="48"/>
      <c r="I5" s="38" t="s">
        <v>18</v>
      </c>
      <c r="J5" s="49" t="s">
        <v>145</v>
      </c>
      <c r="K5" s="41">
        <v>1</v>
      </c>
      <c r="L5" s="43" t="s">
        <v>146</v>
      </c>
      <c r="M5" s="41">
        <v>1</v>
      </c>
      <c r="N5" s="43" t="s">
        <v>146</v>
      </c>
      <c r="O5" s="42"/>
      <c r="P5" s="39">
        <v>2500</v>
      </c>
      <c r="Q5" s="39">
        <v>0</v>
      </c>
      <c r="R5" s="39">
        <v>550</v>
      </c>
      <c r="S5" s="39">
        <v>3050</v>
      </c>
      <c r="T5" s="39"/>
      <c r="U5" s="28"/>
      <c r="V5" s="40"/>
    </row>
    <row r="6" spans="1:22" s="50" customFormat="1" ht="61.2" x14ac:dyDescent="0.3">
      <c r="A6" s="41" t="s">
        <v>38</v>
      </c>
      <c r="B6" s="37">
        <v>45680</v>
      </c>
      <c r="C6" s="41" t="s">
        <v>37</v>
      </c>
      <c r="D6" s="45"/>
      <c r="E6" s="46"/>
      <c r="F6" s="47">
        <v>45686</v>
      </c>
      <c r="G6" s="48" t="s">
        <v>36</v>
      </c>
      <c r="H6" s="48"/>
      <c r="I6" s="38" t="s">
        <v>18</v>
      </c>
      <c r="J6" s="49" t="s">
        <v>34</v>
      </c>
      <c r="K6" s="41">
        <v>1</v>
      </c>
      <c r="L6" s="43" t="s">
        <v>35</v>
      </c>
      <c r="M6" s="41">
        <v>1</v>
      </c>
      <c r="N6" s="43" t="s">
        <v>35</v>
      </c>
      <c r="O6" s="43"/>
      <c r="P6" s="39">
        <v>3500</v>
      </c>
      <c r="Q6" s="39">
        <v>0</v>
      </c>
      <c r="R6" s="39">
        <f>+P6*22%</f>
        <v>770</v>
      </c>
      <c r="S6" s="39">
        <v>4270</v>
      </c>
      <c r="T6" s="39"/>
      <c r="U6" s="35"/>
      <c r="V6" s="40"/>
    </row>
    <row r="7" spans="1:22" s="50" customFormat="1" ht="40.200000000000003" customHeight="1" x14ac:dyDescent="0.3">
      <c r="A7" s="41" t="s">
        <v>44</v>
      </c>
      <c r="B7" s="37">
        <v>45694</v>
      </c>
      <c r="C7" s="41" t="s">
        <v>41</v>
      </c>
      <c r="D7" s="45"/>
      <c r="E7" s="46"/>
      <c r="F7" s="47">
        <v>45700</v>
      </c>
      <c r="G7" s="48" t="s">
        <v>42</v>
      </c>
      <c r="H7" s="48"/>
      <c r="I7" s="38" t="s">
        <v>40</v>
      </c>
      <c r="J7" s="49" t="s">
        <v>39</v>
      </c>
      <c r="K7" s="41">
        <v>1</v>
      </c>
      <c r="L7" s="43" t="s">
        <v>43</v>
      </c>
      <c r="M7" s="43">
        <v>1</v>
      </c>
      <c r="N7" s="43" t="s">
        <v>43</v>
      </c>
      <c r="O7" s="43"/>
      <c r="P7" s="39">
        <v>9333.33</v>
      </c>
      <c r="Q7" s="39">
        <v>0</v>
      </c>
      <c r="R7" s="39">
        <f>+P7*5%</f>
        <v>466.66650000000004</v>
      </c>
      <c r="S7" s="39">
        <v>9800</v>
      </c>
      <c r="T7" s="39"/>
      <c r="U7" s="35"/>
      <c r="V7" s="40"/>
    </row>
    <row r="8" spans="1:22" s="50" customFormat="1" ht="45" customHeight="1" x14ac:dyDescent="0.3">
      <c r="A8" s="41" t="s">
        <v>47</v>
      </c>
      <c r="B8" s="37">
        <v>45694</v>
      </c>
      <c r="C8" s="41" t="s">
        <v>48</v>
      </c>
      <c r="D8" s="45"/>
      <c r="E8" s="46"/>
      <c r="F8" s="47">
        <v>45702</v>
      </c>
      <c r="G8" s="48" t="s">
        <v>46</v>
      </c>
      <c r="H8" s="48"/>
      <c r="I8" s="38" t="s">
        <v>18</v>
      </c>
      <c r="J8" s="49" t="s">
        <v>45</v>
      </c>
      <c r="K8" s="41">
        <v>2</v>
      </c>
      <c r="L8" s="43" t="s">
        <v>50</v>
      </c>
      <c r="M8" s="43">
        <v>2</v>
      </c>
      <c r="N8" s="43" t="s">
        <v>49</v>
      </c>
      <c r="O8" s="43"/>
      <c r="P8" s="39">
        <v>2000</v>
      </c>
      <c r="Q8" s="39">
        <v>0</v>
      </c>
      <c r="R8" s="39">
        <f>+P8*22%</f>
        <v>440</v>
      </c>
      <c r="S8" s="39">
        <v>2440</v>
      </c>
      <c r="T8" s="39"/>
      <c r="U8" s="35"/>
      <c r="V8" s="40"/>
    </row>
    <row r="9" spans="1:22" s="44" customFormat="1" ht="46.95" customHeight="1" x14ac:dyDescent="0.3">
      <c r="A9" s="41" t="s">
        <v>53</v>
      </c>
      <c r="B9" s="37">
        <v>45702</v>
      </c>
      <c r="C9" s="41" t="s">
        <v>55</v>
      </c>
      <c r="D9" s="45"/>
      <c r="E9" s="41"/>
      <c r="F9" s="37">
        <v>45707</v>
      </c>
      <c r="G9" s="42" t="s">
        <v>52</v>
      </c>
      <c r="H9" s="42"/>
      <c r="I9" s="38" t="s">
        <v>24</v>
      </c>
      <c r="J9" s="26" t="s">
        <v>51</v>
      </c>
      <c r="K9" s="41">
        <v>1</v>
      </c>
      <c r="L9" s="43" t="s">
        <v>54</v>
      </c>
      <c r="M9" s="41">
        <v>1</v>
      </c>
      <c r="N9" s="43" t="s">
        <v>100</v>
      </c>
      <c r="O9" s="42"/>
      <c r="P9" s="39">
        <v>5600</v>
      </c>
      <c r="Q9" s="39">
        <v>0</v>
      </c>
      <c r="R9" s="39">
        <f>+P9*22%</f>
        <v>1232</v>
      </c>
      <c r="S9" s="39">
        <v>6832</v>
      </c>
      <c r="T9" s="39"/>
      <c r="U9" s="35"/>
      <c r="V9" s="40"/>
    </row>
    <row r="10" spans="1:22" s="44" customFormat="1" ht="71.400000000000006" x14ac:dyDescent="0.3">
      <c r="A10" s="41" t="s">
        <v>57</v>
      </c>
      <c r="B10" s="37">
        <v>45698</v>
      </c>
      <c r="C10" s="41" t="s">
        <v>56</v>
      </c>
      <c r="D10" s="45"/>
      <c r="E10" s="41"/>
      <c r="F10" s="37">
        <v>45713</v>
      </c>
      <c r="G10" s="42" t="s">
        <v>60</v>
      </c>
      <c r="H10" s="42"/>
      <c r="I10" s="38" t="s">
        <v>59</v>
      </c>
      <c r="J10" s="26" t="s">
        <v>58</v>
      </c>
      <c r="K10" s="41">
        <v>4</v>
      </c>
      <c r="L10" s="43" t="s">
        <v>62</v>
      </c>
      <c r="M10" s="41">
        <v>3</v>
      </c>
      <c r="N10" s="64" t="s">
        <v>61</v>
      </c>
      <c r="O10" s="42"/>
      <c r="P10" s="39">
        <v>10425</v>
      </c>
      <c r="Q10" s="39">
        <v>0</v>
      </c>
      <c r="R10" s="39">
        <v>0</v>
      </c>
      <c r="S10" s="39">
        <v>10425</v>
      </c>
      <c r="T10" s="39"/>
      <c r="U10" s="35"/>
      <c r="V10" s="40"/>
    </row>
    <row r="11" spans="1:22" s="44" customFormat="1" ht="40.799999999999997" x14ac:dyDescent="0.3">
      <c r="A11" s="41" t="s">
        <v>67</v>
      </c>
      <c r="B11" s="37">
        <v>45700</v>
      </c>
      <c r="C11" s="41" t="s">
        <v>64</v>
      </c>
      <c r="D11" s="45"/>
      <c r="E11" s="41"/>
      <c r="F11" s="37">
        <v>45706</v>
      </c>
      <c r="G11" s="42" t="s">
        <v>65</v>
      </c>
      <c r="H11" s="42"/>
      <c r="I11" s="38" t="s">
        <v>24</v>
      </c>
      <c r="J11" s="26" t="s">
        <v>63</v>
      </c>
      <c r="K11" s="41">
        <v>1</v>
      </c>
      <c r="L11" s="43" t="s">
        <v>66</v>
      </c>
      <c r="M11" s="41">
        <v>1</v>
      </c>
      <c r="N11" s="42" t="s">
        <v>66</v>
      </c>
      <c r="O11" s="42"/>
      <c r="P11" s="39">
        <v>2500</v>
      </c>
      <c r="Q11" s="39">
        <v>0</v>
      </c>
      <c r="R11" s="39">
        <f>+P11*22%</f>
        <v>550</v>
      </c>
      <c r="S11" s="39">
        <v>3050</v>
      </c>
      <c r="T11" s="39"/>
      <c r="U11" s="35"/>
      <c r="V11" s="40"/>
    </row>
    <row r="12" spans="1:22" s="44" customFormat="1" ht="30.6" x14ac:dyDescent="0.3">
      <c r="A12" s="41" t="s">
        <v>73</v>
      </c>
      <c r="B12" s="37">
        <v>45700</v>
      </c>
      <c r="C12" s="41" t="s">
        <v>71</v>
      </c>
      <c r="D12" s="45"/>
      <c r="E12" s="41"/>
      <c r="F12" s="37">
        <v>45721</v>
      </c>
      <c r="G12" s="42" t="s">
        <v>72</v>
      </c>
      <c r="H12" s="42"/>
      <c r="I12" s="38" t="s">
        <v>69</v>
      </c>
      <c r="J12" s="26" t="s">
        <v>68</v>
      </c>
      <c r="K12" s="41">
        <v>1</v>
      </c>
      <c r="L12" s="43" t="s">
        <v>70</v>
      </c>
      <c r="M12" s="41">
        <v>1</v>
      </c>
      <c r="N12" s="43" t="s">
        <v>70</v>
      </c>
      <c r="O12" s="42"/>
      <c r="P12" s="39">
        <v>4170</v>
      </c>
      <c r="Q12" s="39">
        <v>0</v>
      </c>
      <c r="R12" s="39">
        <f>+P12*22%</f>
        <v>917.4</v>
      </c>
      <c r="S12" s="39">
        <v>5087.3999999999996</v>
      </c>
      <c r="T12" s="39"/>
      <c r="U12" s="35"/>
      <c r="V12" s="40"/>
    </row>
    <row r="13" spans="1:22" s="44" customFormat="1" ht="30.6" x14ac:dyDescent="0.3">
      <c r="A13" s="41" t="s">
        <v>112</v>
      </c>
      <c r="B13" s="37">
        <v>45708</v>
      </c>
      <c r="C13" s="41" t="s">
        <v>77</v>
      </c>
      <c r="D13" s="45"/>
      <c r="E13" s="41"/>
      <c r="F13" s="37">
        <v>45712</v>
      </c>
      <c r="G13" s="42" t="s">
        <v>76</v>
      </c>
      <c r="H13" s="42"/>
      <c r="I13" s="38" t="s">
        <v>40</v>
      </c>
      <c r="J13" s="26" t="s">
        <v>74</v>
      </c>
      <c r="K13" s="41">
        <v>1</v>
      </c>
      <c r="L13" s="43" t="s">
        <v>75</v>
      </c>
      <c r="M13" s="41">
        <v>1</v>
      </c>
      <c r="N13" s="43" t="s">
        <v>75</v>
      </c>
      <c r="O13" s="42"/>
      <c r="P13" s="39">
        <v>600</v>
      </c>
      <c r="Q13" s="39">
        <v>0</v>
      </c>
      <c r="R13" s="39">
        <f>+P13*22%</f>
        <v>132</v>
      </c>
      <c r="S13" s="39">
        <v>732</v>
      </c>
      <c r="T13" s="39"/>
      <c r="U13" s="35"/>
      <c r="V13" s="40"/>
    </row>
    <row r="14" spans="1:22" s="44" customFormat="1" ht="91.8" x14ac:dyDescent="0.3">
      <c r="A14" s="41" t="s">
        <v>102</v>
      </c>
      <c r="B14" s="37">
        <v>45707</v>
      </c>
      <c r="C14" s="41" t="s">
        <v>101</v>
      </c>
      <c r="D14" s="45"/>
      <c r="E14" s="41"/>
      <c r="F14" s="37">
        <v>45722</v>
      </c>
      <c r="G14" s="42" t="s">
        <v>157</v>
      </c>
      <c r="H14" s="42"/>
      <c r="I14" s="38" t="s">
        <v>59</v>
      </c>
      <c r="J14" s="26" t="s">
        <v>103</v>
      </c>
      <c r="K14" s="41">
        <v>1</v>
      </c>
      <c r="L14" s="43" t="s">
        <v>35</v>
      </c>
      <c r="M14" s="41">
        <v>1</v>
      </c>
      <c r="N14" s="43" t="s">
        <v>35</v>
      </c>
      <c r="O14" s="42" t="s">
        <v>111</v>
      </c>
      <c r="P14" s="39">
        <v>4500</v>
      </c>
      <c r="Q14" s="39"/>
      <c r="R14" s="39">
        <f>+P14*22%</f>
        <v>990</v>
      </c>
      <c r="S14" s="39">
        <f>P14+R14</f>
        <v>5490</v>
      </c>
      <c r="T14" s="39"/>
      <c r="U14" s="35"/>
      <c r="V14" s="40"/>
    </row>
    <row r="15" spans="1:22" s="44" customFormat="1" ht="57.6" x14ac:dyDescent="0.3">
      <c r="A15" s="41" t="s">
        <v>155</v>
      </c>
      <c r="B15" s="37">
        <v>45716</v>
      </c>
      <c r="C15" s="41" t="s">
        <v>150</v>
      </c>
      <c r="D15" s="45"/>
      <c r="E15" s="41"/>
      <c r="F15" s="37" t="s">
        <v>151</v>
      </c>
      <c r="G15" s="42" t="s">
        <v>156</v>
      </c>
      <c r="H15" s="42"/>
      <c r="I15" s="38" t="s">
        <v>24</v>
      </c>
      <c r="J15" s="26" t="s">
        <v>152</v>
      </c>
      <c r="K15" s="41">
        <v>4</v>
      </c>
      <c r="L15" s="43" t="s">
        <v>154</v>
      </c>
      <c r="M15" s="41">
        <v>2</v>
      </c>
      <c r="N15" s="43" t="s">
        <v>153</v>
      </c>
      <c r="O15" s="42"/>
      <c r="P15" s="39">
        <v>1150</v>
      </c>
      <c r="Q15" s="39"/>
      <c r="R15" s="39">
        <f>+P15*22%</f>
        <v>253</v>
      </c>
      <c r="S15" s="39">
        <v>1403</v>
      </c>
      <c r="T15" s="39"/>
      <c r="U15" s="35"/>
      <c r="V15" s="40"/>
    </row>
    <row r="16" spans="1:22" s="44" customFormat="1" ht="20.399999999999999" x14ac:dyDescent="0.3">
      <c r="A16" s="63" t="s">
        <v>104</v>
      </c>
      <c r="B16" s="37">
        <v>45716</v>
      </c>
      <c r="C16" s="41" t="s">
        <v>105</v>
      </c>
      <c r="D16" s="45"/>
      <c r="E16" s="41"/>
      <c r="F16" s="37">
        <v>45737</v>
      </c>
      <c r="G16" s="42" t="s">
        <v>106</v>
      </c>
      <c r="H16" s="42"/>
      <c r="I16" s="38" t="s">
        <v>22</v>
      </c>
      <c r="J16" s="26" t="s">
        <v>107</v>
      </c>
      <c r="K16" s="41">
        <v>1</v>
      </c>
      <c r="L16" s="43" t="s">
        <v>108</v>
      </c>
      <c r="M16" s="41">
        <v>1</v>
      </c>
      <c r="N16" s="42" t="s">
        <v>109</v>
      </c>
      <c r="O16" s="42" t="s">
        <v>110</v>
      </c>
      <c r="P16" s="39">
        <v>11611.61</v>
      </c>
      <c r="Q16" s="39"/>
      <c r="R16" s="39">
        <v>2488.39</v>
      </c>
      <c r="S16" s="39">
        <v>14100</v>
      </c>
      <c r="T16" s="39">
        <v>11611.61</v>
      </c>
      <c r="U16" s="35">
        <v>45742</v>
      </c>
      <c r="V16" s="40"/>
    </row>
    <row r="17" spans="1:22" s="44" customFormat="1" ht="48" x14ac:dyDescent="0.3">
      <c r="A17" s="63" t="s">
        <v>113</v>
      </c>
      <c r="B17" s="37">
        <v>45720</v>
      </c>
      <c r="C17" s="41" t="s">
        <v>114</v>
      </c>
      <c r="D17" s="45"/>
      <c r="E17" s="41"/>
      <c r="F17" s="37">
        <v>45727</v>
      </c>
      <c r="G17" s="42" t="s">
        <v>116</v>
      </c>
      <c r="H17" s="42"/>
      <c r="I17" s="38" t="s">
        <v>22</v>
      </c>
      <c r="J17" s="51" t="s">
        <v>115</v>
      </c>
      <c r="K17" s="41">
        <v>1</v>
      </c>
      <c r="L17" s="42" t="s">
        <v>158</v>
      </c>
      <c r="M17" s="41">
        <v>1</v>
      </c>
      <c r="N17" s="42" t="s">
        <v>158</v>
      </c>
      <c r="O17" s="42" t="s">
        <v>117</v>
      </c>
      <c r="P17" s="39">
        <v>4950</v>
      </c>
      <c r="Q17" s="39"/>
      <c r="R17" s="39">
        <f>P17*22%</f>
        <v>1089</v>
      </c>
      <c r="S17" s="39">
        <f>P17+R17</f>
        <v>6039</v>
      </c>
      <c r="T17" s="39"/>
      <c r="U17" s="35"/>
      <c r="V17" s="40"/>
    </row>
    <row r="18" spans="1:22" s="44" customFormat="1" x14ac:dyDescent="0.3">
      <c r="A18" s="63"/>
      <c r="B18" s="37"/>
      <c r="C18" s="41"/>
      <c r="D18" s="45"/>
      <c r="E18" s="41"/>
      <c r="F18" s="37"/>
      <c r="G18" s="42"/>
      <c r="H18" s="42"/>
      <c r="I18" s="38"/>
      <c r="J18" s="51"/>
      <c r="K18" s="41"/>
      <c r="L18" s="42"/>
      <c r="M18" s="41"/>
      <c r="N18" s="43"/>
      <c r="O18" s="42"/>
      <c r="P18" s="39"/>
      <c r="Q18" s="39"/>
      <c r="R18" s="39"/>
      <c r="S18" s="39"/>
      <c r="T18" s="39"/>
      <c r="U18" s="35"/>
      <c r="V18" s="40"/>
    </row>
    <row r="19" spans="1:22" s="44" customFormat="1" x14ac:dyDescent="0.3">
      <c r="A19" s="41"/>
      <c r="B19" s="41"/>
      <c r="C19" s="41"/>
      <c r="D19" s="45"/>
      <c r="E19" s="41"/>
      <c r="F19" s="37"/>
      <c r="G19" s="42"/>
      <c r="H19" s="42"/>
      <c r="I19" s="38"/>
      <c r="J19" s="26"/>
      <c r="K19" s="41"/>
      <c r="L19" s="43"/>
      <c r="M19" s="41"/>
      <c r="N19" s="43"/>
      <c r="O19" s="42"/>
      <c r="P19" s="39"/>
      <c r="Q19" s="39"/>
      <c r="R19" s="39"/>
      <c r="S19" s="39"/>
      <c r="T19" s="39"/>
      <c r="U19" s="35"/>
      <c r="V19" s="40"/>
    </row>
    <row r="20" spans="1:22" s="44" customFormat="1" ht="51" x14ac:dyDescent="0.3">
      <c r="A20" s="41"/>
      <c r="B20" s="41"/>
      <c r="C20" s="41"/>
      <c r="D20" s="45"/>
      <c r="E20" s="41" t="s">
        <v>79</v>
      </c>
      <c r="F20" s="37">
        <v>45672</v>
      </c>
      <c r="G20" s="42"/>
      <c r="H20" s="42"/>
      <c r="I20" s="38" t="s">
        <v>40</v>
      </c>
      <c r="J20" s="26" t="s">
        <v>78</v>
      </c>
      <c r="K20" s="41">
        <v>1</v>
      </c>
      <c r="L20" s="52" t="s">
        <v>86</v>
      </c>
      <c r="M20" s="41">
        <v>1</v>
      </c>
      <c r="N20" s="52" t="s">
        <v>86</v>
      </c>
      <c r="O20" s="42"/>
      <c r="P20" s="39">
        <v>327.87</v>
      </c>
      <c r="Q20" s="39">
        <v>0</v>
      </c>
      <c r="R20" s="39">
        <f>+P20*22%</f>
        <v>72.131399999999999</v>
      </c>
      <c r="S20" s="39">
        <v>400</v>
      </c>
      <c r="T20" s="39">
        <v>327.87</v>
      </c>
      <c r="U20" s="35">
        <v>45722</v>
      </c>
      <c r="V20" s="40"/>
    </row>
    <row r="21" spans="1:22" s="62" customFormat="1" ht="40.799999999999997" x14ac:dyDescent="0.3">
      <c r="A21" s="53"/>
      <c r="B21" s="54"/>
      <c r="C21" s="53"/>
      <c r="D21" s="55"/>
      <c r="E21" s="53" t="s">
        <v>81</v>
      </c>
      <c r="F21" s="54">
        <v>45672</v>
      </c>
      <c r="G21" s="56"/>
      <c r="H21" s="56"/>
      <c r="I21" s="38" t="s">
        <v>40</v>
      </c>
      <c r="J21" s="57" t="s">
        <v>80</v>
      </c>
      <c r="K21" s="53">
        <v>1</v>
      </c>
      <c r="L21" s="58" t="s">
        <v>87</v>
      </c>
      <c r="M21" s="53">
        <v>1</v>
      </c>
      <c r="N21" s="58" t="s">
        <v>82</v>
      </c>
      <c r="O21" s="59"/>
      <c r="P21" s="60">
        <v>315.26</v>
      </c>
      <c r="Q21" s="60">
        <f>+P21*4%</f>
        <v>12.6104</v>
      </c>
      <c r="R21" s="39">
        <f>+(P21+Q21)*22%</f>
        <v>72.131488000000004</v>
      </c>
      <c r="S21" s="60">
        <v>400</v>
      </c>
      <c r="T21" s="60">
        <v>315.26</v>
      </c>
      <c r="U21" s="35">
        <v>45722</v>
      </c>
      <c r="V21" s="61"/>
    </row>
    <row r="22" spans="1:22" s="44" customFormat="1" ht="51" x14ac:dyDescent="0.3">
      <c r="A22" s="41"/>
      <c r="B22" s="41"/>
      <c r="C22" s="41"/>
      <c r="D22" s="45"/>
      <c r="E22" s="41" t="s">
        <v>84</v>
      </c>
      <c r="F22" s="37">
        <v>45691</v>
      </c>
      <c r="G22" s="42"/>
      <c r="H22" s="42"/>
      <c r="I22" s="38" t="s">
        <v>40</v>
      </c>
      <c r="J22" s="26" t="s">
        <v>83</v>
      </c>
      <c r="K22" s="41">
        <v>1</v>
      </c>
      <c r="L22" s="43" t="s">
        <v>85</v>
      </c>
      <c r="M22" s="41">
        <v>1</v>
      </c>
      <c r="N22" s="43" t="s">
        <v>85</v>
      </c>
      <c r="O22" s="42"/>
      <c r="P22" s="39">
        <v>400</v>
      </c>
      <c r="Q22" s="39">
        <v>0</v>
      </c>
      <c r="R22" s="39">
        <v>0</v>
      </c>
      <c r="S22" s="39">
        <v>400</v>
      </c>
      <c r="T22" s="39">
        <v>400</v>
      </c>
      <c r="U22" s="35">
        <v>45722</v>
      </c>
      <c r="V22" s="40"/>
    </row>
    <row r="23" spans="1:22" s="44" customFormat="1" ht="30.6" x14ac:dyDescent="0.3">
      <c r="A23" s="41"/>
      <c r="B23" s="41"/>
      <c r="C23" s="41"/>
      <c r="D23" s="45"/>
      <c r="E23" s="41" t="s">
        <v>89</v>
      </c>
      <c r="F23" s="37">
        <v>45694</v>
      </c>
      <c r="G23" s="42"/>
      <c r="H23" s="42"/>
      <c r="I23" s="38" t="s">
        <v>40</v>
      </c>
      <c r="J23" s="26" t="s">
        <v>88</v>
      </c>
      <c r="K23" s="41">
        <v>1</v>
      </c>
      <c r="L23" s="43" t="s">
        <v>90</v>
      </c>
      <c r="M23" s="41">
        <v>1</v>
      </c>
      <c r="N23" s="43" t="s">
        <v>90</v>
      </c>
      <c r="O23" s="42"/>
      <c r="P23" s="39">
        <v>400</v>
      </c>
      <c r="Q23" s="39">
        <v>0</v>
      </c>
      <c r="R23" s="39">
        <v>0</v>
      </c>
      <c r="S23" s="39">
        <v>400</v>
      </c>
      <c r="T23" s="39">
        <v>400</v>
      </c>
      <c r="U23" s="35">
        <v>45729</v>
      </c>
      <c r="V23" s="40"/>
    </row>
    <row r="24" spans="1:22" s="44" customFormat="1" ht="30.6" x14ac:dyDescent="0.3">
      <c r="A24" s="41"/>
      <c r="B24" s="41"/>
      <c r="C24" s="41"/>
      <c r="D24" s="45"/>
      <c r="E24" s="41" t="s">
        <v>92</v>
      </c>
      <c r="F24" s="37">
        <v>45714</v>
      </c>
      <c r="G24" s="42"/>
      <c r="H24" s="42"/>
      <c r="I24" s="38" t="s">
        <v>18</v>
      </c>
      <c r="J24" s="26" t="s">
        <v>91</v>
      </c>
      <c r="K24" s="41">
        <v>1</v>
      </c>
      <c r="L24" s="43" t="s">
        <v>93</v>
      </c>
      <c r="M24" s="41">
        <v>1</v>
      </c>
      <c r="N24" s="43" t="s">
        <v>93</v>
      </c>
      <c r="O24" s="42"/>
      <c r="P24" s="39">
        <v>3000</v>
      </c>
      <c r="Q24" s="39">
        <f>+P24*4%</f>
        <v>120</v>
      </c>
      <c r="R24" s="39">
        <f>+(P24+Q24)*22%</f>
        <v>686.4</v>
      </c>
      <c r="S24" s="39">
        <v>3806.4</v>
      </c>
      <c r="T24" s="39"/>
      <c r="U24" s="35"/>
      <c r="V24" s="40"/>
    </row>
    <row r="25" spans="1:22" s="44" customFormat="1" ht="30.6" x14ac:dyDescent="0.3">
      <c r="A25" s="41"/>
      <c r="B25" s="41"/>
      <c r="C25" s="41"/>
      <c r="D25" s="45"/>
      <c r="E25" s="41" t="s">
        <v>96</v>
      </c>
      <c r="F25" s="37">
        <v>45702</v>
      </c>
      <c r="G25" s="42"/>
      <c r="H25" s="42"/>
      <c r="I25" s="38" t="s">
        <v>40</v>
      </c>
      <c r="J25" s="26" t="s">
        <v>94</v>
      </c>
      <c r="K25" s="41">
        <v>1</v>
      </c>
      <c r="L25" s="42" t="s">
        <v>95</v>
      </c>
      <c r="M25" s="41">
        <v>1</v>
      </c>
      <c r="N25" s="42" t="s">
        <v>95</v>
      </c>
      <c r="O25" s="42"/>
      <c r="P25" s="39">
        <v>402</v>
      </c>
      <c r="Q25" s="39">
        <v>0</v>
      </c>
      <c r="R25" s="39">
        <v>0</v>
      </c>
      <c r="S25" s="39">
        <v>402</v>
      </c>
      <c r="T25" s="39">
        <v>402</v>
      </c>
      <c r="U25" s="35">
        <v>45722</v>
      </c>
      <c r="V25" s="40"/>
    </row>
    <row r="26" spans="1:22" s="44" customFormat="1" ht="30.6" x14ac:dyDescent="0.3">
      <c r="A26" s="41"/>
      <c r="B26" s="41"/>
      <c r="C26" s="41"/>
      <c r="D26" s="45"/>
      <c r="E26" s="41" t="s">
        <v>98</v>
      </c>
      <c r="F26" s="37">
        <v>45722</v>
      </c>
      <c r="G26" s="42"/>
      <c r="H26" s="42"/>
      <c r="I26" s="38" t="s">
        <v>18</v>
      </c>
      <c r="J26" s="26" t="s">
        <v>97</v>
      </c>
      <c r="K26" s="41">
        <v>1</v>
      </c>
      <c r="L26" s="42" t="s">
        <v>99</v>
      </c>
      <c r="M26" s="41"/>
      <c r="N26" s="42" t="s">
        <v>99</v>
      </c>
      <c r="O26" s="42"/>
      <c r="P26" s="39">
        <v>6000</v>
      </c>
      <c r="Q26" s="39">
        <f>+P26*4%</f>
        <v>240</v>
      </c>
      <c r="R26" s="39">
        <f>+(P26+Q26)*22%</f>
        <v>1372.8</v>
      </c>
      <c r="S26" s="39">
        <v>7613</v>
      </c>
      <c r="T26" s="39"/>
      <c r="U26" s="35"/>
      <c r="V26" s="40"/>
    </row>
    <row r="27" spans="1:22" ht="31.8" x14ac:dyDescent="0.3">
      <c r="A27" s="9"/>
      <c r="B27" s="9"/>
      <c r="C27" s="9"/>
      <c r="D27" s="7"/>
      <c r="E27" s="9" t="s">
        <v>118</v>
      </c>
      <c r="F27" s="14">
        <v>45714</v>
      </c>
      <c r="G27" s="6"/>
      <c r="H27" s="6"/>
      <c r="I27" s="38" t="s">
        <v>22</v>
      </c>
      <c r="J27" s="20" t="s">
        <v>119</v>
      </c>
      <c r="K27" s="9">
        <v>1</v>
      </c>
      <c r="L27" s="6" t="s">
        <v>120</v>
      </c>
      <c r="M27" s="9">
        <v>1</v>
      </c>
      <c r="N27" s="6" t="s">
        <v>120</v>
      </c>
      <c r="O27" s="6" t="s">
        <v>121</v>
      </c>
      <c r="P27" s="8">
        <v>10000</v>
      </c>
      <c r="Q27" s="8">
        <v>400</v>
      </c>
      <c r="R27" s="8">
        <v>2288</v>
      </c>
      <c r="S27" s="8">
        <f>P27+Q27+R27</f>
        <v>12688</v>
      </c>
      <c r="T27" s="8"/>
      <c r="U27" s="18"/>
      <c r="V27" s="34"/>
    </row>
    <row r="28" spans="1:22" ht="52.2" x14ac:dyDescent="0.3">
      <c r="A28" s="9"/>
      <c r="B28" s="9"/>
      <c r="C28" s="9"/>
      <c r="D28" s="7"/>
      <c r="E28" s="9" t="s">
        <v>122</v>
      </c>
      <c r="F28" s="14">
        <v>45716</v>
      </c>
      <c r="G28" s="6"/>
      <c r="H28" s="6"/>
      <c r="I28" s="38" t="s">
        <v>24</v>
      </c>
      <c r="J28" s="20" t="s">
        <v>123</v>
      </c>
      <c r="K28" s="9">
        <v>1</v>
      </c>
      <c r="L28" s="10" t="s">
        <v>124</v>
      </c>
      <c r="M28" s="9">
        <v>1</v>
      </c>
      <c r="N28" s="6" t="s">
        <v>124</v>
      </c>
      <c r="O28" s="6" t="s">
        <v>125</v>
      </c>
      <c r="P28" s="8">
        <v>6000</v>
      </c>
      <c r="Q28" s="8">
        <f>P28*4%</f>
        <v>240</v>
      </c>
      <c r="R28" s="8">
        <f>6240*22%</f>
        <v>1372.8</v>
      </c>
      <c r="S28" s="8">
        <f>P28+Q28+R28</f>
        <v>7612.8</v>
      </c>
      <c r="T28" s="8"/>
      <c r="U28" s="18"/>
      <c r="V28" s="34"/>
    </row>
    <row r="29" spans="1:22" ht="31.8" x14ac:dyDescent="0.3">
      <c r="A29" s="9"/>
      <c r="B29" s="9"/>
      <c r="C29" s="9"/>
      <c r="D29" s="7"/>
      <c r="E29" s="9" t="s">
        <v>126</v>
      </c>
      <c r="F29" s="14">
        <v>45728</v>
      </c>
      <c r="G29" s="6"/>
      <c r="H29" s="6"/>
      <c r="I29" s="38" t="s">
        <v>18</v>
      </c>
      <c r="J29" s="20" t="s">
        <v>127</v>
      </c>
      <c r="K29" s="9">
        <v>1</v>
      </c>
      <c r="L29" s="10" t="s">
        <v>128</v>
      </c>
      <c r="M29" s="9">
        <v>1</v>
      </c>
      <c r="N29" s="10" t="s">
        <v>128</v>
      </c>
      <c r="O29" s="6" t="s">
        <v>121</v>
      </c>
      <c r="P29" s="8">
        <v>2700</v>
      </c>
      <c r="Q29" s="8">
        <f>P29*4%</f>
        <v>108</v>
      </c>
      <c r="R29" s="8">
        <f>(2700+108)*22%</f>
        <v>617.76</v>
      </c>
      <c r="S29" s="8">
        <f>P29+Q29+R29</f>
        <v>3425.76</v>
      </c>
      <c r="T29" s="8"/>
      <c r="U29" s="18"/>
      <c r="V29" s="34"/>
    </row>
    <row r="30" spans="1:22" ht="31.8" x14ac:dyDescent="0.3">
      <c r="A30" s="9"/>
      <c r="B30" s="9"/>
      <c r="C30" s="9"/>
      <c r="D30" s="7"/>
      <c r="E30" s="9" t="s">
        <v>129</v>
      </c>
      <c r="F30" s="14">
        <v>45737</v>
      </c>
      <c r="G30" s="6"/>
      <c r="H30" s="6"/>
      <c r="I30" s="38" t="s">
        <v>40</v>
      </c>
      <c r="J30" s="20" t="s">
        <v>130</v>
      </c>
      <c r="K30" s="9">
        <v>1</v>
      </c>
      <c r="L30" s="10" t="s">
        <v>131</v>
      </c>
      <c r="M30" s="9">
        <v>1</v>
      </c>
      <c r="N30" s="6" t="s">
        <v>131</v>
      </c>
      <c r="O30" s="6" t="s">
        <v>134</v>
      </c>
      <c r="P30" s="8">
        <v>3000</v>
      </c>
      <c r="Q30" s="8">
        <v>120</v>
      </c>
      <c r="R30" s="8">
        <v>0</v>
      </c>
      <c r="S30" s="8">
        <v>3120</v>
      </c>
      <c r="T30" s="8"/>
      <c r="U30" s="18"/>
      <c r="V30" s="34"/>
    </row>
    <row r="31" spans="1:22" x14ac:dyDescent="0.3">
      <c r="A31" s="9"/>
      <c r="B31" s="9"/>
      <c r="C31" s="9"/>
      <c r="D31" s="7"/>
      <c r="E31" s="9" t="s">
        <v>136</v>
      </c>
      <c r="F31" s="14">
        <v>45734</v>
      </c>
      <c r="G31" s="6"/>
      <c r="H31" s="6"/>
      <c r="I31" s="38" t="s">
        <v>59</v>
      </c>
      <c r="J31" s="20" t="s">
        <v>132</v>
      </c>
      <c r="K31" s="9">
        <v>1</v>
      </c>
      <c r="L31" s="6" t="s">
        <v>133</v>
      </c>
      <c r="M31" s="9">
        <v>1</v>
      </c>
      <c r="N31" s="6" t="s">
        <v>133</v>
      </c>
      <c r="O31" s="6" t="s">
        <v>121</v>
      </c>
      <c r="P31" s="8">
        <v>8000</v>
      </c>
      <c r="Q31" s="8">
        <f>P31*4%</f>
        <v>320</v>
      </c>
      <c r="R31" s="8">
        <f>8320*0.22</f>
        <v>1830.4</v>
      </c>
      <c r="S31" s="8">
        <f>+SUM(P31:R31)</f>
        <v>10150.4</v>
      </c>
      <c r="T31" s="8"/>
      <c r="U31" s="18"/>
      <c r="V31" s="34"/>
    </row>
    <row r="32" spans="1:22" ht="31.8" x14ac:dyDescent="0.3">
      <c r="A32" s="9"/>
      <c r="B32" s="9"/>
      <c r="C32" s="9"/>
      <c r="D32" s="7"/>
      <c r="E32" s="9" t="s">
        <v>135</v>
      </c>
      <c r="F32" s="14">
        <v>45741</v>
      </c>
      <c r="G32" s="6"/>
      <c r="H32" s="6"/>
      <c r="I32" s="38" t="s">
        <v>40</v>
      </c>
      <c r="J32" s="20" t="s">
        <v>137</v>
      </c>
      <c r="K32" s="9">
        <v>1</v>
      </c>
      <c r="L32" s="6" t="s">
        <v>138</v>
      </c>
      <c r="M32" s="9">
        <v>1</v>
      </c>
      <c r="N32" s="6" t="s">
        <v>138</v>
      </c>
      <c r="O32" s="6" t="s">
        <v>139</v>
      </c>
      <c r="P32" s="8">
        <v>1400</v>
      </c>
      <c r="Q32" s="8">
        <v>0</v>
      </c>
      <c r="R32" s="8">
        <v>0</v>
      </c>
      <c r="S32" s="8">
        <v>1400</v>
      </c>
      <c r="T32" s="8"/>
      <c r="U32" s="18"/>
      <c r="V32" s="34"/>
    </row>
    <row r="33" spans="1:22" x14ac:dyDescent="0.3">
      <c r="A33" s="9"/>
      <c r="B33" s="9"/>
      <c r="C33" s="9"/>
      <c r="D33" s="7"/>
      <c r="E33" s="9"/>
      <c r="F33" s="21"/>
      <c r="G33" s="6"/>
      <c r="H33" s="6"/>
      <c r="I33" s="38"/>
      <c r="J33" s="20"/>
      <c r="K33" s="9"/>
      <c r="L33" s="6"/>
      <c r="M33" s="9"/>
      <c r="N33" s="6"/>
      <c r="O33" s="6"/>
      <c r="P33" s="8"/>
      <c r="Q33" s="8"/>
      <c r="R33" s="8"/>
      <c r="S33" s="8"/>
      <c r="T33" s="8"/>
      <c r="U33" s="18"/>
      <c r="V33" s="34"/>
    </row>
    <row r="34" spans="1:22" x14ac:dyDescent="0.3">
      <c r="A34" s="9"/>
      <c r="B34" s="9"/>
      <c r="C34" s="9"/>
      <c r="D34" s="7"/>
      <c r="E34" s="9"/>
      <c r="F34" s="14"/>
      <c r="G34" s="6"/>
      <c r="H34" s="6"/>
      <c r="I34" s="38"/>
      <c r="J34" s="20"/>
      <c r="K34" s="9"/>
      <c r="L34" s="6"/>
      <c r="M34" s="9"/>
      <c r="N34" s="6"/>
      <c r="O34" s="6"/>
      <c r="P34" s="8"/>
      <c r="Q34" s="8"/>
      <c r="R34" s="8"/>
      <c r="S34" s="8"/>
      <c r="T34" s="8"/>
      <c r="U34" s="18"/>
      <c r="V34" s="34"/>
    </row>
    <row r="35" spans="1:22" x14ac:dyDescent="0.3">
      <c r="A35" s="9"/>
      <c r="B35" s="9"/>
      <c r="C35" s="12"/>
      <c r="D35" s="7"/>
      <c r="E35" s="9"/>
      <c r="F35" s="14"/>
      <c r="G35" s="6"/>
      <c r="H35" s="6"/>
      <c r="I35" s="38"/>
      <c r="J35" s="20"/>
      <c r="K35" s="9"/>
      <c r="L35" s="10"/>
      <c r="M35" s="9"/>
      <c r="N35" s="6"/>
      <c r="O35" s="6"/>
      <c r="P35" s="8"/>
      <c r="Q35" s="8"/>
      <c r="R35" s="8"/>
      <c r="S35" s="22"/>
      <c r="T35" s="8"/>
      <c r="U35" s="18"/>
      <c r="V35" s="34"/>
    </row>
    <row r="36" spans="1:22" x14ac:dyDescent="0.3">
      <c r="A36" s="9"/>
      <c r="B36" s="9"/>
      <c r="C36" s="9"/>
      <c r="D36" s="7"/>
      <c r="E36" s="9"/>
      <c r="F36" s="14"/>
      <c r="G36" s="6"/>
      <c r="H36" s="6"/>
      <c r="I36" s="38"/>
      <c r="J36" s="20"/>
      <c r="K36" s="9"/>
      <c r="L36" s="6"/>
      <c r="M36" s="9"/>
      <c r="N36" s="6"/>
      <c r="O36" s="6"/>
      <c r="P36" s="17"/>
      <c r="Q36" s="17"/>
      <c r="R36" s="17"/>
      <c r="S36" s="17"/>
      <c r="T36" s="17"/>
      <c r="U36" s="18"/>
      <c r="V36" s="34"/>
    </row>
    <row r="37" spans="1:22" x14ac:dyDescent="0.3">
      <c r="A37" s="9"/>
      <c r="B37" s="9"/>
      <c r="C37" s="9"/>
      <c r="D37" s="7"/>
      <c r="E37" s="9"/>
      <c r="F37" s="14"/>
      <c r="G37" s="6"/>
      <c r="H37" s="6"/>
      <c r="I37" s="38"/>
      <c r="J37" s="20"/>
      <c r="K37" s="9"/>
      <c r="L37" s="6"/>
      <c r="M37" s="9"/>
      <c r="N37" s="6"/>
      <c r="O37" s="6"/>
      <c r="P37" s="8"/>
      <c r="Q37" s="8"/>
      <c r="R37" s="8"/>
      <c r="S37" s="8"/>
      <c r="T37" s="8"/>
      <c r="U37" s="18"/>
      <c r="V37" s="34"/>
    </row>
    <row r="38" spans="1:22" x14ac:dyDescent="0.3">
      <c r="A38" s="9"/>
      <c r="B38" s="9"/>
      <c r="C38" s="9"/>
      <c r="D38" s="7"/>
      <c r="E38" s="9"/>
      <c r="F38" s="14"/>
      <c r="G38" s="6"/>
      <c r="H38" s="6"/>
      <c r="I38" s="38"/>
      <c r="J38" s="20"/>
      <c r="K38" s="9"/>
      <c r="L38" s="6"/>
      <c r="M38" s="9"/>
      <c r="N38" s="6"/>
      <c r="O38" s="6"/>
      <c r="P38" s="8"/>
      <c r="Q38" s="8"/>
      <c r="R38" s="8"/>
      <c r="S38" s="8"/>
      <c r="T38" s="8"/>
      <c r="U38" s="18"/>
      <c r="V38" s="34"/>
    </row>
    <row r="39" spans="1:22" x14ac:dyDescent="0.3">
      <c r="A39" s="9"/>
      <c r="B39" s="9"/>
      <c r="C39" s="9"/>
      <c r="D39" s="7"/>
      <c r="E39" s="9"/>
      <c r="F39" s="14"/>
      <c r="G39" s="6"/>
      <c r="H39" s="6"/>
      <c r="I39" s="38"/>
      <c r="J39" s="20"/>
      <c r="L39" s="10"/>
      <c r="M39" s="9"/>
      <c r="N39" s="6"/>
      <c r="O39" s="6"/>
      <c r="P39" s="8"/>
      <c r="Q39" s="8"/>
      <c r="R39" s="8"/>
      <c r="S39" s="8"/>
      <c r="T39" s="8"/>
      <c r="U39" s="18"/>
      <c r="V39" s="34"/>
    </row>
    <row r="40" spans="1:22" x14ac:dyDescent="0.3">
      <c r="A40" s="9"/>
      <c r="B40" s="9"/>
      <c r="C40" s="9"/>
      <c r="D40" s="7"/>
      <c r="E40" s="9"/>
      <c r="F40" s="14"/>
      <c r="G40" s="6"/>
      <c r="H40" s="6"/>
      <c r="I40" s="38"/>
      <c r="J40" s="20"/>
      <c r="K40" s="9"/>
      <c r="L40" s="23"/>
      <c r="M40" s="9"/>
      <c r="N40" s="6"/>
      <c r="O40" s="6"/>
      <c r="P40" s="8"/>
      <c r="Q40" s="8"/>
      <c r="R40" s="8"/>
      <c r="S40" s="8"/>
      <c r="T40" s="8"/>
      <c r="U40" s="18"/>
      <c r="V40" s="34"/>
    </row>
    <row r="41" spans="1:22" x14ac:dyDescent="0.3">
      <c r="A41" s="9"/>
      <c r="B41" s="9"/>
      <c r="C41" s="9"/>
      <c r="D41" s="7"/>
      <c r="E41" s="9"/>
      <c r="F41" s="14"/>
      <c r="G41" s="6"/>
      <c r="H41" s="6"/>
      <c r="I41" s="38"/>
      <c r="J41" s="20"/>
      <c r="K41" s="9"/>
      <c r="L41" s="10"/>
      <c r="M41" s="9"/>
      <c r="N41" s="6"/>
      <c r="O41" s="6"/>
      <c r="P41" s="27"/>
      <c r="Q41" s="8"/>
      <c r="R41" s="8"/>
      <c r="S41" s="8"/>
      <c r="T41" s="8"/>
      <c r="U41" s="18"/>
      <c r="V41" s="34"/>
    </row>
    <row r="42" spans="1:22" x14ac:dyDescent="0.3">
      <c r="A42" s="9"/>
      <c r="B42" s="9"/>
      <c r="C42" s="9"/>
      <c r="D42" s="7"/>
      <c r="E42" s="9"/>
      <c r="F42" s="21"/>
      <c r="I42" s="38"/>
      <c r="J42" s="20"/>
      <c r="K42" s="9"/>
      <c r="L42" s="6"/>
      <c r="M42" s="9"/>
      <c r="N42" s="6"/>
      <c r="O42" s="6"/>
      <c r="P42" s="27"/>
      <c r="Q42" s="8"/>
      <c r="R42" s="8"/>
      <c r="S42" s="8"/>
      <c r="T42" s="8"/>
      <c r="U42" s="18"/>
      <c r="V42" s="34"/>
    </row>
    <row r="43" spans="1:22" x14ac:dyDescent="0.3">
      <c r="A43" s="9"/>
      <c r="B43" s="9"/>
      <c r="C43" s="9"/>
      <c r="D43" s="7"/>
      <c r="E43" s="9"/>
      <c r="F43" s="14"/>
      <c r="G43" s="6"/>
      <c r="H43" s="6"/>
      <c r="I43" s="38"/>
      <c r="J43" s="20"/>
      <c r="K43" s="9"/>
      <c r="L43" s="16"/>
      <c r="M43" s="9"/>
      <c r="N43" s="6"/>
      <c r="O43" s="6"/>
      <c r="P43" s="8"/>
      <c r="Q43" s="8"/>
      <c r="R43" s="8"/>
      <c r="S43" s="8"/>
      <c r="T43" s="8"/>
      <c r="U43" s="18"/>
      <c r="V43" s="34"/>
    </row>
    <row r="44" spans="1:22" x14ac:dyDescent="0.3">
      <c r="A44" s="9"/>
      <c r="B44" s="9"/>
      <c r="C44" s="12"/>
      <c r="D44" s="7"/>
      <c r="E44" s="9"/>
      <c r="F44" s="14"/>
      <c r="G44" s="6"/>
      <c r="H44" s="6"/>
      <c r="I44" s="38"/>
      <c r="J44" s="24"/>
      <c r="K44" s="9"/>
      <c r="L44" s="10"/>
      <c r="M44" s="9"/>
      <c r="N44" s="10"/>
      <c r="O44" s="10"/>
      <c r="P44" s="8"/>
      <c r="Q44" s="8"/>
      <c r="R44" s="8"/>
      <c r="S44" s="8"/>
      <c r="T44" s="8"/>
      <c r="U44" s="18"/>
      <c r="V44" s="34"/>
    </row>
    <row r="45" spans="1:22" x14ac:dyDescent="0.3">
      <c r="A45" s="9"/>
      <c r="B45" s="9"/>
      <c r="C45" s="9"/>
      <c r="D45" s="7"/>
      <c r="E45" s="9"/>
      <c r="F45" s="14"/>
      <c r="G45" s="6"/>
      <c r="H45" s="6"/>
      <c r="I45" s="38"/>
      <c r="J45" s="20"/>
      <c r="K45" s="9"/>
      <c r="L45" s="10"/>
      <c r="M45" s="9"/>
      <c r="N45" s="10"/>
      <c r="O45" s="10"/>
      <c r="P45" s="8"/>
      <c r="Q45" s="8"/>
      <c r="R45" s="8"/>
      <c r="S45" s="8"/>
      <c r="T45" s="8"/>
      <c r="U45" s="18"/>
      <c r="V45" s="34"/>
    </row>
    <row r="46" spans="1:22" x14ac:dyDescent="0.3">
      <c r="A46" s="9"/>
      <c r="B46" s="9"/>
      <c r="C46" s="9"/>
      <c r="D46" s="7"/>
      <c r="E46" s="9"/>
      <c r="F46" s="14"/>
      <c r="G46" s="6"/>
      <c r="H46" s="6"/>
      <c r="I46" s="38"/>
      <c r="J46" s="20"/>
      <c r="K46" s="9"/>
      <c r="M46" s="9"/>
      <c r="N46" s="6"/>
      <c r="O46" s="6"/>
      <c r="P46" s="8"/>
      <c r="Q46" s="8"/>
      <c r="R46" s="8"/>
      <c r="S46" s="8"/>
      <c r="T46" s="8"/>
      <c r="U46" s="18"/>
      <c r="V46" s="34"/>
    </row>
    <row r="47" spans="1:22" x14ac:dyDescent="0.3">
      <c r="A47" s="9"/>
      <c r="B47" s="9"/>
      <c r="C47" s="9"/>
      <c r="D47" s="7"/>
      <c r="E47" s="9"/>
      <c r="F47" s="14"/>
      <c r="G47" s="6"/>
      <c r="H47" s="6"/>
      <c r="I47" s="38"/>
      <c r="J47" s="20"/>
      <c r="K47" s="9"/>
      <c r="L47" s="10"/>
      <c r="M47" s="9"/>
      <c r="N47" s="10"/>
      <c r="O47" s="10"/>
      <c r="P47" s="8"/>
      <c r="Q47" s="8"/>
      <c r="R47" s="8"/>
      <c r="S47" s="8"/>
      <c r="T47" s="8"/>
      <c r="U47" s="18"/>
      <c r="V47" s="34"/>
    </row>
    <row r="48" spans="1:22" x14ac:dyDescent="0.3">
      <c r="A48" s="9"/>
      <c r="B48" s="9"/>
      <c r="C48" s="9"/>
      <c r="D48" s="7"/>
      <c r="E48" s="9"/>
      <c r="F48" s="14"/>
      <c r="G48" s="6"/>
      <c r="H48" s="6"/>
      <c r="I48" s="38"/>
      <c r="J48" s="20"/>
      <c r="K48" s="9"/>
      <c r="L48" s="10"/>
      <c r="M48" s="9"/>
      <c r="N48" s="6"/>
      <c r="O48" s="6"/>
      <c r="P48" s="8"/>
      <c r="Q48" s="8"/>
      <c r="R48" s="8"/>
      <c r="S48" s="8"/>
      <c r="T48" s="8"/>
      <c r="U48" s="18"/>
      <c r="V48" s="34"/>
    </row>
    <row r="49" spans="1:22" x14ac:dyDescent="0.3">
      <c r="A49" s="9"/>
      <c r="B49" s="9"/>
      <c r="C49" s="9"/>
      <c r="D49" s="7"/>
      <c r="E49" s="9"/>
      <c r="F49" s="14"/>
      <c r="G49" s="6"/>
      <c r="H49" s="6"/>
      <c r="I49" s="38"/>
      <c r="J49" s="20"/>
      <c r="K49" s="9"/>
      <c r="L49" s="10"/>
      <c r="M49" s="9"/>
      <c r="N49" s="6"/>
      <c r="O49" s="6"/>
      <c r="P49" s="8"/>
      <c r="Q49" s="8"/>
      <c r="R49" s="8"/>
      <c r="S49" s="8"/>
      <c r="T49" s="8"/>
      <c r="U49" s="18"/>
      <c r="V49" s="34"/>
    </row>
    <row r="50" spans="1:22" x14ac:dyDescent="0.3">
      <c r="A50" s="9"/>
      <c r="B50" s="9"/>
      <c r="C50" s="9"/>
      <c r="D50" s="7"/>
      <c r="E50" s="9"/>
      <c r="F50" s="14"/>
      <c r="G50" s="6"/>
      <c r="H50" s="6"/>
      <c r="I50" s="38"/>
      <c r="J50" s="20"/>
      <c r="K50" s="9"/>
      <c r="L50" s="10"/>
      <c r="M50" s="9"/>
      <c r="N50" s="6"/>
      <c r="O50" s="6"/>
      <c r="P50" s="8"/>
      <c r="Q50" s="8"/>
      <c r="R50" s="8"/>
      <c r="S50" s="8"/>
      <c r="T50" s="8"/>
      <c r="U50" s="18"/>
      <c r="V50" s="34"/>
    </row>
    <row r="51" spans="1:22" x14ac:dyDescent="0.3">
      <c r="A51" s="9"/>
      <c r="B51" s="9"/>
      <c r="C51" s="9"/>
      <c r="D51" s="7"/>
      <c r="E51" s="9"/>
      <c r="F51" s="14"/>
      <c r="G51" s="6"/>
      <c r="H51" s="6"/>
      <c r="I51" s="38"/>
      <c r="J51" s="20"/>
      <c r="K51" s="9"/>
      <c r="L51" s="10"/>
      <c r="M51" s="9"/>
      <c r="N51" s="6"/>
      <c r="O51" s="6"/>
      <c r="P51" s="8"/>
      <c r="Q51" s="8"/>
      <c r="R51" s="8"/>
      <c r="S51" s="8"/>
      <c r="T51" s="8"/>
      <c r="U51" s="18"/>
      <c r="V51" s="34"/>
    </row>
    <row r="52" spans="1:22" x14ac:dyDescent="0.3">
      <c r="A52" s="9"/>
      <c r="B52" s="14"/>
      <c r="C52" s="9"/>
      <c r="D52" s="7"/>
      <c r="E52" s="9"/>
      <c r="F52" s="14"/>
      <c r="G52" s="6"/>
      <c r="H52" s="6"/>
      <c r="I52" s="38"/>
      <c r="J52" s="24"/>
      <c r="K52" s="9"/>
      <c r="L52" s="6"/>
      <c r="M52" s="9"/>
      <c r="N52" s="6"/>
      <c r="O52" s="6"/>
      <c r="P52" s="8"/>
      <c r="Q52" s="8"/>
      <c r="R52" s="8"/>
      <c r="S52" s="8"/>
      <c r="T52" s="8"/>
      <c r="U52" s="18"/>
      <c r="V52" s="34"/>
    </row>
    <row r="53" spans="1:22" x14ac:dyDescent="0.3">
      <c r="A53" s="9"/>
      <c r="B53" s="14"/>
      <c r="C53" s="9"/>
      <c r="D53" s="7"/>
      <c r="E53" s="9"/>
      <c r="F53" s="14"/>
      <c r="G53" s="6"/>
      <c r="H53" s="6"/>
      <c r="I53" s="38"/>
      <c r="J53" s="20"/>
      <c r="K53" s="9"/>
      <c r="L53" s="6"/>
      <c r="M53" s="9"/>
      <c r="N53" s="6"/>
      <c r="O53" s="6"/>
      <c r="P53" s="8"/>
      <c r="Q53" s="8"/>
      <c r="R53" s="8"/>
      <c r="S53" s="8"/>
      <c r="T53" s="8"/>
      <c r="U53" s="18"/>
      <c r="V53" s="34"/>
    </row>
    <row r="54" spans="1:22" x14ac:dyDescent="0.3">
      <c r="A54" s="9"/>
      <c r="B54" s="14"/>
      <c r="C54" s="9"/>
      <c r="D54" s="7"/>
      <c r="E54" s="9"/>
      <c r="F54" s="14"/>
      <c r="G54" s="6"/>
      <c r="H54" s="6"/>
      <c r="I54" s="38"/>
      <c r="J54" s="25"/>
      <c r="K54" s="9"/>
      <c r="L54" s="6"/>
      <c r="M54" s="9"/>
      <c r="N54" s="6"/>
      <c r="O54" s="6"/>
      <c r="P54" s="8"/>
      <c r="Q54" s="8"/>
      <c r="R54" s="8"/>
      <c r="S54" s="8"/>
      <c r="T54" s="8"/>
      <c r="U54" s="18"/>
      <c r="V54" s="34"/>
    </row>
    <row r="55" spans="1:22" x14ac:dyDescent="0.3">
      <c r="A55" s="9"/>
      <c r="B55" s="14"/>
      <c r="C55" s="9"/>
      <c r="D55" s="7"/>
      <c r="E55" s="9"/>
      <c r="F55" s="14"/>
      <c r="G55" s="6"/>
      <c r="H55" s="6"/>
      <c r="I55" s="38"/>
      <c r="J55" s="20"/>
      <c r="K55" s="9"/>
      <c r="L55" s="10"/>
      <c r="M55" s="9"/>
      <c r="N55" s="10"/>
      <c r="O55" s="10"/>
      <c r="P55" s="8"/>
      <c r="Q55" s="8"/>
      <c r="R55" s="8"/>
      <c r="S55" s="8"/>
      <c r="T55" s="8"/>
      <c r="U55" s="18"/>
      <c r="V55" s="34"/>
    </row>
    <row r="56" spans="1:22" x14ac:dyDescent="0.3">
      <c r="A56" s="9"/>
      <c r="B56" s="14"/>
      <c r="C56" s="9"/>
      <c r="D56" s="7"/>
      <c r="E56" s="9"/>
      <c r="F56" s="14"/>
      <c r="G56" s="6"/>
      <c r="H56" s="6"/>
      <c r="I56" s="38"/>
      <c r="J56" s="20"/>
      <c r="K56" s="9"/>
      <c r="L56" s="6"/>
      <c r="M56" s="9"/>
      <c r="N56" s="6"/>
      <c r="O56" s="6"/>
      <c r="P56" s="8"/>
      <c r="Q56" s="8"/>
      <c r="R56" s="8"/>
      <c r="S56" s="8"/>
      <c r="T56" s="8"/>
      <c r="U56" s="18"/>
      <c r="V56" s="34"/>
    </row>
    <row r="57" spans="1:22" x14ac:dyDescent="0.3">
      <c r="A57" s="9"/>
      <c r="B57" s="14"/>
      <c r="C57" s="9"/>
      <c r="D57" s="7"/>
      <c r="E57" s="9"/>
      <c r="F57" s="14"/>
      <c r="G57" s="6"/>
      <c r="H57" s="6"/>
      <c r="I57" s="38"/>
      <c r="J57" s="20"/>
      <c r="K57" s="9"/>
      <c r="L57" s="10"/>
      <c r="M57" s="9"/>
      <c r="N57" s="6"/>
      <c r="O57" s="6"/>
      <c r="P57" s="8"/>
      <c r="Q57" s="8"/>
      <c r="R57" s="8"/>
      <c r="S57" s="8"/>
      <c r="T57" s="8"/>
      <c r="U57" s="18"/>
      <c r="V57" s="34"/>
    </row>
    <row r="58" spans="1:22" x14ac:dyDescent="0.3">
      <c r="A58" s="9"/>
      <c r="B58" s="9"/>
      <c r="C58" s="12"/>
      <c r="D58" s="7"/>
      <c r="E58" s="9"/>
      <c r="F58" s="14"/>
      <c r="G58" s="6"/>
      <c r="H58" s="6"/>
      <c r="I58" s="33"/>
      <c r="J58" s="20"/>
      <c r="K58" s="9"/>
      <c r="L58" s="6"/>
      <c r="M58" s="9"/>
      <c r="N58" s="6"/>
      <c r="O58" s="6"/>
      <c r="P58" s="8"/>
      <c r="Q58" s="8"/>
      <c r="R58" s="8"/>
      <c r="S58" s="8"/>
      <c r="T58" s="8"/>
      <c r="U58" s="18"/>
      <c r="V58" s="34"/>
    </row>
    <row r="59" spans="1:22" x14ac:dyDescent="0.3">
      <c r="A59" s="9"/>
      <c r="B59" s="9"/>
      <c r="C59" s="12"/>
      <c r="D59" s="7"/>
      <c r="E59" s="9"/>
      <c r="F59" s="14"/>
      <c r="G59" s="6"/>
      <c r="H59" s="6"/>
      <c r="I59" s="6"/>
      <c r="J59" s="10"/>
      <c r="K59" s="9"/>
      <c r="L59" s="6"/>
      <c r="M59" s="9"/>
      <c r="N59" s="6"/>
      <c r="O59" s="6"/>
      <c r="P59" s="8"/>
      <c r="Q59" s="8"/>
      <c r="R59" s="8"/>
      <c r="S59" s="8"/>
      <c r="T59" s="8"/>
      <c r="U59" s="18"/>
      <c r="V59" s="11"/>
    </row>
    <row r="60" spans="1:22" x14ac:dyDescent="0.3">
      <c r="A60" s="9"/>
      <c r="B60" s="9"/>
      <c r="C60" s="12"/>
      <c r="D60" s="7"/>
      <c r="E60" s="9"/>
      <c r="F60" s="14"/>
      <c r="G60" s="6"/>
      <c r="H60" s="6"/>
      <c r="I60" s="6"/>
      <c r="J60" s="10"/>
      <c r="K60" s="9"/>
      <c r="L60" s="6"/>
      <c r="M60" s="9"/>
      <c r="N60" s="6"/>
      <c r="O60" s="6"/>
      <c r="P60" s="8"/>
      <c r="Q60" s="8"/>
      <c r="R60" s="8"/>
      <c r="S60" s="8"/>
      <c r="T60" s="8"/>
      <c r="U60" s="18"/>
      <c r="V60" s="11"/>
    </row>
    <row r="61" spans="1:22" x14ac:dyDescent="0.3">
      <c r="A61" s="9"/>
      <c r="B61" s="9"/>
      <c r="C61" s="12"/>
      <c r="D61" s="7"/>
      <c r="E61" s="9"/>
      <c r="F61" s="14"/>
      <c r="G61" s="6"/>
      <c r="H61" s="6"/>
      <c r="I61" s="6"/>
      <c r="J61" s="10"/>
      <c r="K61" s="9"/>
      <c r="L61" s="6"/>
      <c r="M61" s="9"/>
      <c r="N61" s="6"/>
      <c r="O61" s="6"/>
      <c r="P61" s="8"/>
      <c r="Q61" s="8"/>
      <c r="R61" s="8"/>
      <c r="S61" s="8"/>
      <c r="T61" s="8"/>
      <c r="U61" s="18"/>
      <c r="V61" s="11"/>
    </row>
    <row r="62" spans="1:22" x14ac:dyDescent="0.3">
      <c r="A62" s="9"/>
      <c r="B62" s="9"/>
      <c r="C62" s="12"/>
      <c r="D62" s="7"/>
      <c r="E62" s="9"/>
      <c r="F62" s="14"/>
      <c r="G62" s="6"/>
      <c r="H62" s="6"/>
      <c r="I62" s="6"/>
      <c r="J62" s="10"/>
      <c r="K62" s="9"/>
      <c r="L62" s="10"/>
      <c r="M62" s="9"/>
      <c r="N62" s="6"/>
      <c r="O62" s="6"/>
      <c r="P62" s="8"/>
      <c r="Q62" s="8"/>
      <c r="R62" s="8"/>
      <c r="S62" s="8"/>
      <c r="T62" s="8"/>
      <c r="U62" s="18"/>
      <c r="V62" s="11"/>
    </row>
    <row r="63" spans="1:22" x14ac:dyDescent="0.3">
      <c r="A63" s="9"/>
      <c r="B63" s="9"/>
      <c r="C63" s="12"/>
      <c r="D63" s="7"/>
      <c r="E63" s="9"/>
      <c r="F63" s="14"/>
      <c r="G63" s="6"/>
      <c r="H63" s="6"/>
      <c r="I63" s="6"/>
      <c r="J63" s="10"/>
      <c r="K63" s="9"/>
      <c r="L63" s="6"/>
      <c r="M63" s="9"/>
      <c r="N63" s="6"/>
      <c r="O63" s="6"/>
      <c r="P63" s="8"/>
      <c r="Q63" s="8"/>
      <c r="R63" s="8"/>
      <c r="S63" s="8"/>
      <c r="T63" s="8"/>
      <c r="U63" s="18"/>
      <c r="V63" s="11"/>
    </row>
    <row r="64" spans="1:22" x14ac:dyDescent="0.3">
      <c r="A64" s="9"/>
      <c r="B64" s="9"/>
      <c r="C64" s="12"/>
      <c r="D64" s="7"/>
      <c r="E64" s="9"/>
      <c r="F64" s="14"/>
      <c r="G64" s="6"/>
      <c r="H64" s="6"/>
      <c r="I64" s="6"/>
      <c r="J64" s="10"/>
      <c r="K64" s="9"/>
      <c r="L64" s="6"/>
      <c r="M64" s="9"/>
      <c r="N64" s="6"/>
      <c r="O64" s="6"/>
      <c r="P64" s="8"/>
      <c r="Q64" s="8"/>
      <c r="R64" s="8"/>
      <c r="S64" s="8"/>
      <c r="T64" s="8"/>
      <c r="U64" s="18"/>
      <c r="V64" s="11"/>
    </row>
    <row r="65" spans="1:22" x14ac:dyDescent="0.3">
      <c r="A65" s="9"/>
      <c r="B65" s="9"/>
      <c r="C65" s="12"/>
      <c r="D65" s="7"/>
      <c r="E65" s="9"/>
      <c r="F65" s="14"/>
      <c r="G65" s="6"/>
      <c r="H65" s="6"/>
      <c r="I65" s="6"/>
      <c r="J65" s="10"/>
      <c r="K65" s="9"/>
      <c r="L65" s="6"/>
      <c r="M65" s="9"/>
      <c r="N65" s="6"/>
      <c r="O65" s="6"/>
      <c r="P65" s="8"/>
      <c r="Q65" s="8"/>
      <c r="R65" s="8"/>
      <c r="S65" s="8"/>
      <c r="T65" s="8"/>
      <c r="U65" s="18"/>
      <c r="V65" s="11"/>
    </row>
    <row r="66" spans="1:22" x14ac:dyDescent="0.3">
      <c r="A66" s="9"/>
      <c r="B66" s="9"/>
      <c r="C66" s="12"/>
      <c r="D66" s="7"/>
      <c r="E66" s="9"/>
      <c r="F66" s="14"/>
      <c r="G66" s="6"/>
      <c r="H66" s="6"/>
      <c r="I66" s="6"/>
      <c r="J66" s="10"/>
      <c r="K66" s="9"/>
      <c r="L66" s="6"/>
      <c r="M66" s="9"/>
      <c r="N66" s="6"/>
      <c r="O66" s="6"/>
      <c r="P66" s="8"/>
      <c r="Q66" s="8"/>
      <c r="R66" s="8"/>
      <c r="S66" s="8"/>
      <c r="T66" s="8"/>
      <c r="U66" s="18"/>
      <c r="V66" s="11"/>
    </row>
    <row r="67" spans="1:22" x14ac:dyDescent="0.3">
      <c r="A67" s="9"/>
      <c r="B67" s="9"/>
      <c r="C67" s="12"/>
      <c r="D67" s="7"/>
      <c r="E67" s="9"/>
      <c r="F67" s="14"/>
      <c r="G67" s="6"/>
      <c r="H67" s="6"/>
      <c r="I67" s="6"/>
      <c r="J67" s="10"/>
      <c r="K67" s="9"/>
      <c r="L67" s="6"/>
      <c r="M67" s="9"/>
      <c r="N67" s="6"/>
      <c r="O67" s="6"/>
      <c r="P67" s="8"/>
      <c r="Q67" s="8"/>
      <c r="R67" s="8"/>
      <c r="S67" s="8"/>
      <c r="T67" s="8"/>
      <c r="U67" s="18"/>
      <c r="V67" s="11"/>
    </row>
    <row r="68" spans="1:22" x14ac:dyDescent="0.3">
      <c r="A68" s="9"/>
      <c r="B68" s="9"/>
      <c r="C68" s="12"/>
      <c r="D68" s="7"/>
      <c r="E68" s="9"/>
      <c r="F68" s="14"/>
      <c r="G68" s="6"/>
      <c r="H68" s="6"/>
      <c r="I68" s="6"/>
      <c r="J68" s="10"/>
      <c r="K68" s="9"/>
      <c r="L68" s="6"/>
      <c r="M68" s="9"/>
      <c r="N68" s="6"/>
      <c r="O68" s="6"/>
      <c r="P68" s="8"/>
      <c r="Q68" s="8"/>
      <c r="R68" s="8"/>
      <c r="S68" s="8"/>
      <c r="T68" s="8"/>
      <c r="U68" s="18"/>
      <c r="V68" s="11"/>
    </row>
    <row r="69" spans="1:22" x14ac:dyDescent="0.3">
      <c r="A69" s="9"/>
      <c r="B69" s="9"/>
      <c r="C69" s="12"/>
      <c r="D69" s="7"/>
      <c r="E69" s="9"/>
      <c r="F69" s="14"/>
      <c r="G69" s="6"/>
      <c r="H69" s="6"/>
      <c r="I69" s="6"/>
      <c r="J69" s="10"/>
      <c r="K69" s="9"/>
      <c r="L69" s="6"/>
      <c r="M69" s="9"/>
      <c r="N69" s="6"/>
      <c r="O69" s="6"/>
      <c r="P69" s="8"/>
      <c r="Q69" s="8"/>
      <c r="R69" s="8"/>
      <c r="S69" s="8"/>
      <c r="T69" s="8"/>
      <c r="U69" s="18"/>
      <c r="V69" s="11"/>
    </row>
    <row r="70" spans="1:22" x14ac:dyDescent="0.3">
      <c r="A70" s="9"/>
      <c r="B70" s="9"/>
      <c r="C70" s="9"/>
      <c r="D70" s="7"/>
      <c r="E70" s="9"/>
      <c r="F70" s="14"/>
      <c r="G70" s="6"/>
      <c r="H70" s="6"/>
      <c r="I70" s="6"/>
      <c r="J70" s="10"/>
      <c r="K70" s="9"/>
      <c r="L70" s="10"/>
      <c r="M70" s="9"/>
      <c r="N70" s="6"/>
      <c r="O70" s="6"/>
      <c r="P70" s="8"/>
      <c r="Q70" s="8"/>
      <c r="R70" s="8"/>
      <c r="S70" s="8"/>
      <c r="T70" s="8"/>
      <c r="U70" s="18"/>
      <c r="V70" s="11"/>
    </row>
    <row r="71" spans="1:22" x14ac:dyDescent="0.3">
      <c r="A71" s="9"/>
      <c r="B71" s="9"/>
      <c r="C71" s="9"/>
      <c r="D71" s="7"/>
      <c r="E71" s="9"/>
      <c r="F71" s="14"/>
      <c r="G71" s="6"/>
      <c r="H71" s="6"/>
      <c r="I71" s="6"/>
      <c r="J71" s="10"/>
      <c r="K71" s="9"/>
      <c r="L71" s="10"/>
      <c r="M71" s="9"/>
      <c r="N71" s="6"/>
      <c r="O71" s="6"/>
      <c r="P71" s="8"/>
      <c r="Q71" s="8"/>
      <c r="R71" s="8"/>
      <c r="S71" s="8"/>
      <c r="T71" s="8"/>
      <c r="U71" s="18"/>
      <c r="V71" s="11"/>
    </row>
    <row r="72" spans="1:22" x14ac:dyDescent="0.3">
      <c r="A72" s="9"/>
      <c r="B72" s="9"/>
      <c r="C72" s="12"/>
      <c r="D72" s="7"/>
      <c r="E72" s="9"/>
      <c r="F72" s="14"/>
      <c r="G72" s="6"/>
      <c r="H72" s="6"/>
      <c r="I72" s="6"/>
      <c r="J72" s="10"/>
      <c r="K72" s="9"/>
      <c r="L72" s="6"/>
      <c r="M72" s="9"/>
      <c r="N72" s="6"/>
      <c r="O72" s="6"/>
      <c r="P72" s="8"/>
      <c r="Q72" s="8"/>
      <c r="R72" s="8"/>
      <c r="S72" s="8"/>
      <c r="T72" s="8"/>
      <c r="U72" s="18"/>
      <c r="V72" s="11"/>
    </row>
    <row r="73" spans="1:22" x14ac:dyDescent="0.3">
      <c r="A73" s="9"/>
      <c r="B73" s="9"/>
      <c r="C73" s="9"/>
      <c r="D73" s="7"/>
      <c r="E73" s="9"/>
      <c r="F73" s="14"/>
      <c r="G73" s="6"/>
      <c r="H73" s="6"/>
      <c r="I73" s="6"/>
      <c r="J73" s="10"/>
      <c r="K73" s="9"/>
      <c r="L73" s="6"/>
      <c r="M73" s="9"/>
      <c r="N73" s="6"/>
      <c r="O73" s="6"/>
      <c r="P73" s="8"/>
      <c r="Q73" s="8"/>
      <c r="R73" s="8"/>
      <c r="S73" s="8"/>
      <c r="T73" s="8"/>
      <c r="U73" s="18"/>
      <c r="V73" s="11"/>
    </row>
    <row r="74" spans="1:22" x14ac:dyDescent="0.3">
      <c r="A74" s="9"/>
      <c r="B74" s="9"/>
      <c r="C74" s="9"/>
      <c r="D74" s="7"/>
      <c r="E74" s="9"/>
      <c r="F74" s="14"/>
      <c r="G74" s="6"/>
      <c r="H74" s="6"/>
      <c r="I74" s="6"/>
      <c r="J74" s="10"/>
      <c r="K74" s="9"/>
      <c r="L74" s="6"/>
      <c r="M74" s="9"/>
      <c r="N74" s="6"/>
      <c r="O74" s="6"/>
      <c r="P74" s="8"/>
      <c r="Q74" s="8"/>
      <c r="R74" s="8"/>
      <c r="S74" s="8"/>
      <c r="T74" s="8"/>
      <c r="U74" s="18"/>
      <c r="V74" s="11"/>
    </row>
    <row r="75" spans="1:22" x14ac:dyDescent="0.3">
      <c r="A75" s="9"/>
      <c r="B75" s="9"/>
      <c r="C75" s="9"/>
      <c r="D75" s="7"/>
      <c r="E75" s="9"/>
      <c r="F75" s="14"/>
      <c r="G75" s="6"/>
      <c r="H75" s="6"/>
      <c r="I75" s="6"/>
      <c r="J75" s="10"/>
      <c r="K75" s="9"/>
      <c r="L75" s="6"/>
      <c r="M75" s="9"/>
      <c r="N75" s="6"/>
      <c r="O75" s="6"/>
      <c r="P75" s="8"/>
      <c r="Q75" s="8"/>
      <c r="R75" s="8"/>
      <c r="S75" s="8"/>
      <c r="T75" s="8"/>
      <c r="U75" s="18"/>
      <c r="V75" s="11"/>
    </row>
    <row r="76" spans="1:22" x14ac:dyDescent="0.3">
      <c r="A76" s="9"/>
      <c r="B76" s="9"/>
      <c r="C76" s="9"/>
      <c r="D76" s="7"/>
      <c r="E76" s="9"/>
      <c r="F76" s="14"/>
      <c r="G76" s="6"/>
      <c r="H76" s="6"/>
      <c r="I76" s="6"/>
      <c r="J76" s="10"/>
      <c r="K76" s="9"/>
      <c r="L76" s="6"/>
      <c r="M76" s="9"/>
      <c r="N76" s="6"/>
      <c r="O76" s="6"/>
      <c r="P76" s="8"/>
      <c r="Q76" s="8"/>
      <c r="R76" s="8"/>
      <c r="S76" s="8"/>
      <c r="T76" s="8"/>
      <c r="U76" s="18"/>
      <c r="V76" s="11"/>
    </row>
    <row r="77" spans="1:22" x14ac:dyDescent="0.3">
      <c r="A77" s="9"/>
      <c r="B77" s="9"/>
      <c r="C77" s="12"/>
      <c r="D77" s="7"/>
      <c r="E77" s="9"/>
      <c r="F77" s="14"/>
      <c r="G77" s="6"/>
      <c r="H77" s="6"/>
      <c r="I77" s="6"/>
      <c r="J77" s="10"/>
      <c r="K77" s="9"/>
      <c r="L77" s="6"/>
      <c r="M77" s="9"/>
      <c r="N77" s="6"/>
      <c r="O77" s="6"/>
      <c r="P77" s="8"/>
      <c r="Q77" s="8"/>
      <c r="R77" s="8"/>
      <c r="S77" s="8"/>
      <c r="T77" s="8"/>
      <c r="U77" s="18"/>
      <c r="V77" s="11"/>
    </row>
    <row r="78" spans="1:22" x14ac:dyDescent="0.3">
      <c r="A78" s="9"/>
      <c r="B78" s="9"/>
      <c r="C78" s="9"/>
      <c r="D78" s="7"/>
      <c r="E78" s="9"/>
      <c r="F78" s="14"/>
      <c r="G78" s="6"/>
      <c r="H78" s="6"/>
      <c r="I78" s="6"/>
      <c r="J78" s="10"/>
      <c r="K78" s="9"/>
      <c r="L78" s="6"/>
      <c r="M78" s="9"/>
      <c r="N78" s="6"/>
      <c r="O78" s="6"/>
      <c r="P78" s="8"/>
      <c r="Q78" s="8"/>
      <c r="R78" s="8"/>
      <c r="S78" s="8"/>
      <c r="T78" s="8"/>
      <c r="U78" s="18"/>
      <c r="V78" s="11"/>
    </row>
    <row r="79" spans="1:22" x14ac:dyDescent="0.3">
      <c r="A79" s="9"/>
      <c r="B79" s="9"/>
      <c r="C79" s="12"/>
      <c r="D79" s="7"/>
      <c r="E79" s="9"/>
      <c r="F79" s="14"/>
      <c r="G79" s="6"/>
      <c r="H79" s="6"/>
      <c r="I79" s="6"/>
      <c r="J79" s="10"/>
      <c r="K79" s="9"/>
      <c r="L79" s="6"/>
      <c r="M79" s="9"/>
      <c r="N79" s="6"/>
      <c r="O79" s="6"/>
      <c r="P79" s="8"/>
      <c r="Q79" s="8"/>
      <c r="R79" s="8"/>
      <c r="S79" s="8"/>
      <c r="T79" s="8"/>
      <c r="U79" s="18"/>
      <c r="V79" s="11"/>
    </row>
    <row r="80" spans="1:22" x14ac:dyDescent="0.3">
      <c r="A80" s="9"/>
      <c r="B80" s="9"/>
      <c r="C80" s="9"/>
      <c r="D80" s="9"/>
      <c r="E80" s="9"/>
      <c r="F80" s="14"/>
      <c r="G80" s="6"/>
      <c r="H80" s="6"/>
      <c r="I80" s="6"/>
      <c r="J80" s="10"/>
      <c r="K80" s="9"/>
      <c r="L80" s="6"/>
      <c r="M80" s="9"/>
      <c r="N80" s="6"/>
      <c r="O80" s="6"/>
      <c r="P80" s="8"/>
      <c r="Q80" s="8"/>
      <c r="R80" s="8"/>
      <c r="S80" s="8"/>
      <c r="T80" s="8"/>
      <c r="U80" s="18"/>
      <c r="V80" s="11"/>
    </row>
  </sheetData>
  <autoFilter ref="A1:V58" xr:uid="{00000000-0009-0000-0000-000000000000}"/>
  <sortState xmlns:xlrd2="http://schemas.microsoft.com/office/spreadsheetml/2017/richdata2" ref="AD7:AD25">
    <sortCondition ref="AD7"/>
  </sortState>
  <pageMargins left="0.25" right="0.25"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DIRETTI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2025-03-28T10:15:22Z</dcterms:modified>
</cp:coreProperties>
</file>